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2 - Vestavba skladu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02 - Vestavba skladu'!$C$136:$K$454</definedName>
    <definedName name="_xlnm.Print_Area" localSheetId="1">'SO 02 - Vestavba skladu'!$C$4:$J$76,'SO 02 - Vestavba skladu'!$C$82:$J$118,'SO 02 - Vestavba skladu'!$C$124:$J$454</definedName>
    <definedName name="_xlnm.Print_Titles" localSheetId="1">'SO 02 - Vestavba skladu'!$136:$136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54"/>
  <c r="BH454"/>
  <c r="BG454"/>
  <c r="BF454"/>
  <c r="T454"/>
  <c r="T453"/>
  <c r="R454"/>
  <c r="R453"/>
  <c r="P454"/>
  <c r="P453"/>
  <c r="BI452"/>
  <c r="BH452"/>
  <c r="BG452"/>
  <c r="BF452"/>
  <c r="T452"/>
  <c r="T451"/>
  <c r="R452"/>
  <c r="R451"/>
  <c r="P452"/>
  <c r="P451"/>
  <c r="BI450"/>
  <c r="BH450"/>
  <c r="BG450"/>
  <c r="BF450"/>
  <c r="T450"/>
  <c r="T449"/>
  <c r="T448"/>
  <c r="R450"/>
  <c r="R449"/>
  <c r="R448"/>
  <c r="P450"/>
  <c r="P449"/>
  <c r="P448"/>
  <c r="BI445"/>
  <c r="BH445"/>
  <c r="BG445"/>
  <c r="BF445"/>
  <c r="T445"/>
  <c r="R445"/>
  <c r="P445"/>
  <c r="BI442"/>
  <c r="BH442"/>
  <c r="BG442"/>
  <c r="BF442"/>
  <c r="T442"/>
  <c r="R442"/>
  <c r="P442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8"/>
  <c r="BH428"/>
  <c r="BG428"/>
  <c r="BF428"/>
  <c r="T428"/>
  <c r="R428"/>
  <c r="P428"/>
  <c r="BI425"/>
  <c r="BH425"/>
  <c r="BG425"/>
  <c r="BF425"/>
  <c r="T425"/>
  <c r="R425"/>
  <c r="P425"/>
  <c r="BI424"/>
  <c r="BH424"/>
  <c r="BG424"/>
  <c r="BF424"/>
  <c r="T424"/>
  <c r="R424"/>
  <c r="P424"/>
  <c r="BI423"/>
  <c r="BH423"/>
  <c r="BG423"/>
  <c r="BF423"/>
  <c r="T423"/>
  <c r="R423"/>
  <c r="P423"/>
  <c r="BI418"/>
  <c r="BH418"/>
  <c r="BG418"/>
  <c r="BF418"/>
  <c r="T418"/>
  <c r="R418"/>
  <c r="P418"/>
  <c r="BI416"/>
  <c r="BH416"/>
  <c r="BG416"/>
  <c r="BF416"/>
  <c r="T416"/>
  <c r="R416"/>
  <c r="P416"/>
  <c r="BI415"/>
  <c r="BH415"/>
  <c r="BG415"/>
  <c r="BF415"/>
  <c r="T415"/>
  <c r="R415"/>
  <c r="P415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2"/>
  <c r="BH392"/>
  <c r="BG392"/>
  <c r="BF392"/>
  <c r="T392"/>
  <c r="R392"/>
  <c r="P392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2"/>
  <c r="BH362"/>
  <c r="BG362"/>
  <c r="BF362"/>
  <c r="T362"/>
  <c r="R362"/>
  <c r="P362"/>
  <c r="BI361"/>
  <c r="BH361"/>
  <c r="BG361"/>
  <c r="BF361"/>
  <c r="T361"/>
  <c r="R361"/>
  <c r="P361"/>
  <c r="BI358"/>
  <c r="BH358"/>
  <c r="BG358"/>
  <c r="BF358"/>
  <c r="T358"/>
  <c r="R358"/>
  <c r="P358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50"/>
  <c r="BH350"/>
  <c r="BG350"/>
  <c r="BF350"/>
  <c r="T350"/>
  <c r="R350"/>
  <c r="P350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T309"/>
  <c r="R310"/>
  <c r="R309"/>
  <c r="P310"/>
  <c r="P309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T294"/>
  <c r="R295"/>
  <c r="R294"/>
  <c r="P295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4"/>
  <c r="BH244"/>
  <c r="BG244"/>
  <c r="BF244"/>
  <c r="T244"/>
  <c r="R244"/>
  <c r="P244"/>
  <c r="BI242"/>
  <c r="BH242"/>
  <c r="BG242"/>
  <c r="BF242"/>
  <c r="T242"/>
  <c r="R242"/>
  <c r="P242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5"/>
  <c r="BH225"/>
  <c r="BG225"/>
  <c r="BF225"/>
  <c r="T225"/>
  <c r="R225"/>
  <c r="P225"/>
  <c r="BI219"/>
  <c r="BH219"/>
  <c r="BG219"/>
  <c r="BF219"/>
  <c r="T219"/>
  <c r="R219"/>
  <c r="P219"/>
  <c r="BI208"/>
  <c r="BH208"/>
  <c r="BG208"/>
  <c r="BF208"/>
  <c r="T208"/>
  <c r="R208"/>
  <c r="P208"/>
  <c r="BI204"/>
  <c r="BH204"/>
  <c r="BG204"/>
  <c r="BF204"/>
  <c r="T204"/>
  <c r="R204"/>
  <c r="P204"/>
  <c r="BI193"/>
  <c r="BH193"/>
  <c r="BG193"/>
  <c r="BF193"/>
  <c r="T193"/>
  <c r="R193"/>
  <c r="P193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0"/>
  <c r="BH140"/>
  <c r="BG140"/>
  <c r="BF140"/>
  <c r="T140"/>
  <c r="R140"/>
  <c r="P140"/>
  <c r="J133"/>
  <c r="F133"/>
  <c r="F131"/>
  <c r="E129"/>
  <c r="J91"/>
  <c r="F91"/>
  <c r="F89"/>
  <c r="E87"/>
  <c r="J24"/>
  <c r="E24"/>
  <c r="J134"/>
  <c r="J23"/>
  <c r="J18"/>
  <c r="E18"/>
  <c r="F134"/>
  <c r="J17"/>
  <c r="J12"/>
  <c r="J89"/>
  <c r="E7"/>
  <c r="E127"/>
  <c i="1" r="L90"/>
  <c r="AM90"/>
  <c r="AM89"/>
  <c r="L89"/>
  <c r="AM87"/>
  <c r="L87"/>
  <c r="L85"/>
  <c r="L84"/>
  <c i="2" r="J442"/>
  <c r="BK418"/>
  <c r="J388"/>
  <c r="BK382"/>
  <c r="BK366"/>
  <c r="J346"/>
  <c r="J340"/>
  <c r="BK330"/>
  <c r="BK314"/>
  <c r="J295"/>
  <c r="J271"/>
  <c r="BK452"/>
  <c r="J428"/>
  <c r="BK410"/>
  <c r="J396"/>
  <c r="J376"/>
  <c r="J373"/>
  <c r="J365"/>
  <c r="BK416"/>
  <c r="BK327"/>
  <c r="BK322"/>
  <c r="BK305"/>
  <c r="BK282"/>
  <c r="BK450"/>
  <c r="BK428"/>
  <c r="J400"/>
  <c r="BK386"/>
  <c r="J375"/>
  <c r="J361"/>
  <c r="J358"/>
  <c r="BK153"/>
  <c r="J429"/>
  <c r="BK415"/>
  <c r="J398"/>
  <c r="BK385"/>
  <c r="BK373"/>
  <c r="J291"/>
  <c r="BK258"/>
  <c r="J146"/>
  <c r="J149"/>
  <c r="J333"/>
  <c r="J310"/>
  <c r="BK295"/>
  <c r="J276"/>
  <c r="BK255"/>
  <c r="BK234"/>
  <c r="BK348"/>
  <c r="J171"/>
  <c r="J148"/>
  <c r="BK347"/>
  <c r="BK312"/>
  <c r="BK293"/>
  <c r="J285"/>
  <c r="J234"/>
  <c r="BK242"/>
  <c r="BK184"/>
  <c r="BK178"/>
  <c r="J434"/>
  <c r="BK413"/>
  <c r="J386"/>
  <c r="J368"/>
  <c r="BK361"/>
  <c r="BK341"/>
  <c r="BK339"/>
  <c r="J327"/>
  <c r="BK285"/>
  <c r="J273"/>
  <c r="J165"/>
  <c r="BK445"/>
  <c r="BK423"/>
  <c r="J408"/>
  <c r="BK392"/>
  <c r="BK375"/>
  <c r="BK372"/>
  <c r="BK353"/>
  <c r="BK333"/>
  <c r="J322"/>
  <c r="BK301"/>
  <c r="J270"/>
  <c r="J445"/>
  <c r="J410"/>
  <c r="BK406"/>
  <c r="J385"/>
  <c r="BK374"/>
  <c r="J366"/>
  <c r="J193"/>
  <c r="BK156"/>
  <c r="J450"/>
  <c r="J423"/>
  <c r="J413"/>
  <c r="BK388"/>
  <c r="BK376"/>
  <c r="BK358"/>
  <c r="BK351"/>
  <c r="J263"/>
  <c r="BK148"/>
  <c r="J347"/>
  <c r="BK334"/>
  <c r="J314"/>
  <c r="J293"/>
  <c r="BK289"/>
  <c r="BK261"/>
  <c r="J248"/>
  <c r="J357"/>
  <c r="J225"/>
  <c r="J424"/>
  <c r="BK379"/>
  <c r="BK340"/>
  <c r="BK308"/>
  <c r="BK264"/>
  <c r="BK431"/>
  <c r="BK398"/>
  <c r="BK367"/>
  <c r="J389"/>
  <c r="J312"/>
  <c r="J272"/>
  <c r="J425"/>
  <c r="J382"/>
  <c r="BK371"/>
  <c r="J180"/>
  <c r="J452"/>
  <c r="J406"/>
  <c r="BK273"/>
  <c r="J412"/>
  <c r="J325"/>
  <c r="BK298"/>
  <c r="BK271"/>
  <c r="J242"/>
  <c r="J156"/>
  <c r="BK346"/>
  <c r="J308"/>
  <c r="J250"/>
  <c r="BK219"/>
  <c r="BK310"/>
  <c r="BK454"/>
  <c r="J416"/>
  <c r="BK383"/>
  <c r="J374"/>
  <c r="BK362"/>
  <c r="BK343"/>
  <c r="J336"/>
  <c r="J319"/>
  <c r="BK276"/>
  <c r="BK270"/>
  <c r="J454"/>
  <c r="BK429"/>
  <c r="BK412"/>
  <c r="BK400"/>
  <c r="BK368"/>
  <c r="J362"/>
  <c r="J351"/>
  <c r="BK325"/>
  <c r="BK319"/>
  <c r="J303"/>
  <c r="J140"/>
  <c r="BK434"/>
  <c r="BK408"/>
  <c r="J392"/>
  <c r="BK381"/>
  <c r="J367"/>
  <c r="J230"/>
  <c r="J168"/>
  <c r="BK150"/>
  <c r="BK425"/>
  <c r="J418"/>
  <c r="BK389"/>
  <c r="J383"/>
  <c r="BK365"/>
  <c r="BK357"/>
  <c r="BK350"/>
  <c r="J298"/>
  <c r="J289"/>
  <c r="BK159"/>
  <c r="J372"/>
  <c r="BK336"/>
  <c r="J317"/>
  <c r="J305"/>
  <c r="BK290"/>
  <c r="BK272"/>
  <c r="BK253"/>
  <c r="J350"/>
  <c r="J204"/>
  <c r="J178"/>
  <c i="1" r="AS94"/>
  <c i="2" r="J343"/>
  <c r="J330"/>
  <c r="BK303"/>
  <c r="J255"/>
  <c r="J175"/>
  <c r="BK225"/>
  <c r="J431"/>
  <c r="J371"/>
  <c r="BK317"/>
  <c r="BK442"/>
  <c r="J381"/>
  <c r="J415"/>
  <c r="BK291"/>
  <c r="BK396"/>
  <c r="J353"/>
  <c r="BK424"/>
  <c r="J379"/>
  <c r="J348"/>
  <c r="J339"/>
  <c r="J301"/>
  <c r="BK250"/>
  <c r="J184"/>
  <c r="J334"/>
  <c r="J282"/>
  <c r="J264"/>
  <c r="BK263"/>
  <c r="J258"/>
  <c r="BK244"/>
  <c r="BK193"/>
  <c r="J159"/>
  <c r="BK279"/>
  <c r="J261"/>
  <c r="J253"/>
  <c r="BK248"/>
  <c r="J244"/>
  <c r="BK232"/>
  <c r="BK230"/>
  <c r="J232"/>
  <c r="J208"/>
  <c r="BK149"/>
  <c r="J219"/>
  <c r="BK208"/>
  <c r="BK175"/>
  <c r="BK168"/>
  <c r="BK165"/>
  <c r="J153"/>
  <c r="J150"/>
  <c r="BK146"/>
  <c r="BK140"/>
  <c r="J341"/>
  <c r="J290"/>
  <c r="BK171"/>
  <c r="BK204"/>
  <c r="BK180"/>
  <c r="J279"/>
  <c l="1" r="T139"/>
  <c r="R139"/>
  <c r="P174"/>
  <c r="T174"/>
  <c r="P183"/>
  <c r="BK254"/>
  <c r="J254"/>
  <c r="J101"/>
  <c r="T254"/>
  <c r="P288"/>
  <c r="T288"/>
  <c r="BK297"/>
  <c r="J297"/>
  <c r="J105"/>
  <c r="R297"/>
  <c r="P311"/>
  <c r="T311"/>
  <c r="R335"/>
  <c r="BK349"/>
  <c r="J349"/>
  <c r="J109"/>
  <c r="T349"/>
  <c r="BK139"/>
  <c r="J139"/>
  <c r="J98"/>
  <c r="BK183"/>
  <c r="J183"/>
  <c r="J100"/>
  <c r="T183"/>
  <c r="R414"/>
  <c r="P139"/>
  <c r="BK174"/>
  <c r="J174"/>
  <c r="J99"/>
  <c r="R174"/>
  <c r="R183"/>
  <c r="P254"/>
  <c r="R254"/>
  <c r="BK288"/>
  <c r="J288"/>
  <c r="J102"/>
  <c r="R288"/>
  <c r="P297"/>
  <c r="T297"/>
  <c r="BK311"/>
  <c r="J311"/>
  <c r="J107"/>
  <c r="R311"/>
  <c r="BK335"/>
  <c r="J335"/>
  <c r="J108"/>
  <c r="P335"/>
  <c r="T335"/>
  <c r="P349"/>
  <c r="R349"/>
  <c r="BK352"/>
  <c r="J352"/>
  <c r="J110"/>
  <c r="P352"/>
  <c r="R352"/>
  <c r="T352"/>
  <c r="BK387"/>
  <c r="J387"/>
  <c r="J111"/>
  <c r="P387"/>
  <c r="R387"/>
  <c r="T387"/>
  <c r="BK414"/>
  <c r="J414"/>
  <c r="J112"/>
  <c r="P414"/>
  <c r="T414"/>
  <c r="BK430"/>
  <c r="J430"/>
  <c r="J113"/>
  <c r="P430"/>
  <c r="R430"/>
  <c r="T430"/>
  <c r="BK294"/>
  <c r="J294"/>
  <c r="J103"/>
  <c r="BK309"/>
  <c r="J309"/>
  <c r="J106"/>
  <c r="BK449"/>
  <c r="J449"/>
  <c r="J115"/>
  <c r="BK451"/>
  <c r="J451"/>
  <c r="J116"/>
  <c r="BK453"/>
  <c r="J453"/>
  <c r="J117"/>
  <c r="E85"/>
  <c r="BE156"/>
  <c r="BE140"/>
  <c r="BE148"/>
  <c r="BE178"/>
  <c r="BE204"/>
  <c r="BE171"/>
  <c r="BE175"/>
  <c r="BE184"/>
  <c r="BE263"/>
  <c r="J131"/>
  <c r="BE146"/>
  <c r="BE149"/>
  <c r="BE153"/>
  <c r="BE219"/>
  <c r="BE242"/>
  <c r="BE271"/>
  <c r="BE272"/>
  <c r="BE298"/>
  <c r="BE305"/>
  <c r="BE234"/>
  <c r="F92"/>
  <c r="BE150"/>
  <c r="BE193"/>
  <c r="BE230"/>
  <c r="BE244"/>
  <c r="BE248"/>
  <c r="BE253"/>
  <c r="BE317"/>
  <c r="J92"/>
  <c r="BE159"/>
  <c r="BE168"/>
  <c r="BE225"/>
  <c r="BE232"/>
  <c r="BE250"/>
  <c r="BE258"/>
  <c r="BE261"/>
  <c r="BE270"/>
  <c r="BE273"/>
  <c r="BE314"/>
  <c r="BE325"/>
  <c r="BE333"/>
  <c r="BE336"/>
  <c r="BE340"/>
  <c r="BE374"/>
  <c r="BE379"/>
  <c r="BE358"/>
  <c r="BE373"/>
  <c r="BE208"/>
  <c r="BE282"/>
  <c r="BE293"/>
  <c r="BE362"/>
  <c r="BE368"/>
  <c r="BE371"/>
  <c r="BE375"/>
  <c r="BE386"/>
  <c r="BE396"/>
  <c r="BE400"/>
  <c r="BE412"/>
  <c r="BE416"/>
  <c r="BE423"/>
  <c r="BE431"/>
  <c r="BE454"/>
  <c r="BE165"/>
  <c r="BE347"/>
  <c r="BE353"/>
  <c r="BE357"/>
  <c r="BE366"/>
  <c r="BE381"/>
  <c r="BE383"/>
  <c r="BE385"/>
  <c r="BE388"/>
  <c r="BE398"/>
  <c r="BE418"/>
  <c r="BE424"/>
  <c r="BE442"/>
  <c r="BE264"/>
  <c r="BE276"/>
  <c r="BE279"/>
  <c r="BE285"/>
  <c r="BE295"/>
  <c r="BE330"/>
  <c r="BE334"/>
  <c r="BE348"/>
  <c r="BE351"/>
  <c r="BE372"/>
  <c r="BE382"/>
  <c r="BE392"/>
  <c r="BE406"/>
  <c r="BE428"/>
  <c r="BE434"/>
  <c r="BE452"/>
  <c r="BE361"/>
  <c r="BE408"/>
  <c r="BE413"/>
  <c r="BE429"/>
  <c r="BE450"/>
  <c r="BE180"/>
  <c r="BE255"/>
  <c r="BE289"/>
  <c r="BE290"/>
  <c r="BE291"/>
  <c r="BE301"/>
  <c r="BE303"/>
  <c r="BE308"/>
  <c r="BE310"/>
  <c r="BE312"/>
  <c r="BE319"/>
  <c r="BE322"/>
  <c r="BE327"/>
  <c r="BE339"/>
  <c r="BE341"/>
  <c r="BE343"/>
  <c r="BE346"/>
  <c r="BE350"/>
  <c r="BE365"/>
  <c r="BE367"/>
  <c r="BE376"/>
  <c r="BE389"/>
  <c r="BE410"/>
  <c r="BE415"/>
  <c r="BE425"/>
  <c r="BE445"/>
  <c r="F36"/>
  <c i="1" r="BC95"/>
  <c r="BC94"/>
  <c r="W32"/>
  <c i="2" r="F34"/>
  <c i="1" r="BA95"/>
  <c r="BA94"/>
  <c r="AW94"/>
  <c r="AK30"/>
  <c i="2" r="J34"/>
  <c i="1" r="AW95"/>
  <c i="2" r="F37"/>
  <c i="1" r="BD95"/>
  <c r="BD94"/>
  <c r="W33"/>
  <c i="2" r="F35"/>
  <c i="1" r="BB95"/>
  <c r="BB94"/>
  <c r="AX94"/>
  <c i="2" l="1" r="P296"/>
  <c r="R296"/>
  <c r="P138"/>
  <c r="P137"/>
  <c i="1" r="AU95"/>
  <c i="2" r="R138"/>
  <c r="R137"/>
  <c r="T296"/>
  <c r="T138"/>
  <c r="T137"/>
  <c r="BK138"/>
  <c r="J138"/>
  <c r="J97"/>
  <c r="BK296"/>
  <c r="J296"/>
  <c r="J104"/>
  <c r="BK448"/>
  <c r="J448"/>
  <c r="J114"/>
  <c i="1" r="AU94"/>
  <c r="AY94"/>
  <c i="2" r="F33"/>
  <c i="1" r="AZ95"/>
  <c r="AZ94"/>
  <c r="W29"/>
  <c r="W30"/>
  <c r="W31"/>
  <c i="2" r="J33"/>
  <c i="1" r="AV95"/>
  <c r="AT95"/>
  <c i="2" l="1" r="BK137"/>
  <c r="J137"/>
  <c r="J96"/>
  <c i="1" r="AV94"/>
  <c r="AK29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<sst xmlns="http://schemas.openxmlformats.org/spreadsheetml/2006/main">
  <si>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</si>
  <si>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</si>
  <si>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</si>
  <si>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</si>
  <si>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</si>
  <si>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{fbd7f063-01da-4439-a1bb-8e2c8c789166}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</si>
  <si>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</si>
  <si>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</si>
  <si>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</si>
  <si>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</si>
  <si>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</si>
  <si>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</si>
  <si>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</si>
  <si>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</si>
  <si>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2024128(2)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</si>
  <si>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</si>
  <si>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</si>
  <si>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objektu Máchova č.p. 603, Liberec</t>
  </si>
  <si>
    <t>KSO:</t>
  </si>
  <si>
    <t>CC-CZ:</t>
  </si>
  <si>
    <t>Místo:</t>
  </si>
  <si>
    <t>Máchova č.p. 603, Liberec</t>
  </si>
  <si>
    <t>Datum:</t>
  </si>
  <si>
    <t>11. 9. 2024</t>
  </si>
  <si>
    <t>Zadavatel:</t>
  </si>
  <si>
    <t>IČ:</t>
  </si>
  <si>
    <t>Statutární Město Liberec</t>
  </si>
  <si>
    <t>DIČ:</t>
  </si>
  <si>
    <t>Uchazeč:</t>
  </si>
  <si>
    <t>Vyplň údaj</t>
  </si>
  <si>
    <t>Projektant:</t>
  </si>
  <si>
    <t>RIP stavební projekty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</si>
  <si>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</si>
  <si>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</si>
  <si>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</si>
  <si>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</si>
  <si>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</si>
  <si>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</si>
  <si>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</si>
  <si>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</si>
  <si>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</si>
  <si>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</si>
  <si>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</si>
  <si>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</si>
  <si>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</si>
  <si>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</si>
  <si>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</si>
  <si>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</si>
  <si>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</si>
  <si>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</si>
  <si>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</si>
  <si>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</si>
  <si>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</si>
  <si>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</si>
  <si>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</si>
  <si>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</si>
  <si>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</si>
  <si>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</si>
  <si>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</si>
  <si>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</si>
  <si>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</si>
  <si>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</si>
  <si>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</si>
  <si>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</si>
  <si>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</si>
  <si>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</si>
  <si>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</si>
  <si>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</si>
  <si>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</si>
  <si>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</si>
  <si>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</si>
  <si>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</si>
  <si>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</si>
  <si>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</si>
  <si>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</si>
  <si>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</si>
  <si>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</si>
  <si>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</si>
  <si>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</si>
  <si>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</si>
  <si>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</si>
  <si>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</si>
  <si>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Vestavba skladu</t>
  </si>
  <si>
    <t>STA</t>
  </si>
  <si>
    <t>1</t>
  </si>
  <si>
    <t>{8c59046a-d430-4bce-96e0-407d24f0b9ba}</t>
  </si>
  <si>
    <t>2</t>
  </si>
  <si>
    <t>KRYCÍ LIST SOUPISU PRACÍ</t>
  </si>
  <si>
    <t>Objekt:</t>
  </si>
  <si>
    <t>SO 02 - Vestavba skladu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</si>
  <si>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</si>
  <si>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</si>
  <si>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</si>
  <si>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</si>
  <si>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</si>
  <si>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</si>
  <si>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</si>
  <si>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</si>
  <si>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</si>
  <si>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</si>
  <si>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</si>
  <si>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</si>
  <si>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</si>
  <si>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</si>
  <si>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741 - Elektroinstalace 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</si>
  <si>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</si>
  <si>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</si>
  <si>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</si>
  <si>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</si>
  <si>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</si>
  <si>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</si>
  <si>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</si>
  <si>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</si>
  <si>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</si>
  <si>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</si>
  <si>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</si>
  <si>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</si>
  <si>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</si>
  <si>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</si>
  <si>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</si>
  <si>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</si>
  <si>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</si>
  <si>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</si>
  <si>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</si>
  <si>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</si>
  <si>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</si>
  <si>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</si>
  <si>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</si>
  <si>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</si>
  <si>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</si>
  <si>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</si>
  <si>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</si>
  <si>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</si>
  <si>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</si>
  <si>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</si>
  <si>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311272211</t>
  </si>
  <si>
    <t>Zdivo z pórobetonových tvárnic hladkých do P2 do 450 kg/m3 na tenkovrstvou maltu tl 300 mm</t>
  </si>
  <si>
    <t>m2</t>
  </si>
  <si>
    <t>4</t>
  </si>
  <si>
    <t>1121981673</t>
  </si>
  <si>
    <t>VV</t>
  </si>
  <si>
    <t>(4,1+2*3)*(2,9-0,25)</t>
  </si>
  <si>
    <t>-1,05*(2,3+0,25)</t>
  </si>
  <si>
    <t>-1*(2,3+0,25)</t>
  </si>
  <si>
    <t>-1,5*(1+0,25)</t>
  </si>
  <si>
    <t>Součet</t>
  </si>
  <si>
    <t>311273955</t>
  </si>
  <si>
    <t>Založeni pórobetonového zdiva na zakládací maltu tloušťky 300 mm</t>
  </si>
  <si>
    <t>m</t>
  </si>
  <si>
    <t>-453498315</t>
  </si>
  <si>
    <t>4,1+2*3</t>
  </si>
  <si>
    <t>317143451</t>
  </si>
  <si>
    <t>Překlad nosný z pórobetonu ve zdech tl 300 mm dl do 1300 mm</t>
  </si>
  <si>
    <t>kus</t>
  </si>
  <si>
    <t>592063896</t>
  </si>
  <si>
    <t>317143453</t>
  </si>
  <si>
    <t>Překlad nosný z pórobetonu ve zdech tl 300 mm dl přes 1500 do 1800 mm</t>
  </si>
  <si>
    <t>-661241859</t>
  </si>
  <si>
    <t>5</t>
  </si>
  <si>
    <t>317234410</t>
  </si>
  <si>
    <t>Vyzdívka mezi nosníky z cihel pálených na MC</t>
  </si>
  <si>
    <t>m3</t>
  </si>
  <si>
    <t>1186710458</t>
  </si>
  <si>
    <t>"2x IPE 120, d=1300 mm"</t>
  </si>
  <si>
    <t>1,3*0,3*0,12</t>
  </si>
  <si>
    <t>6</t>
  </si>
  <si>
    <t>317944321</t>
  </si>
  <si>
    <t>Válcované nosníky do č.12 dodatečně osazované do připravených otvorů</t>
  </si>
  <si>
    <t>t</t>
  </si>
  <si>
    <t>406272970</t>
  </si>
  <si>
    <t>2*1,3*10,4/1000</t>
  </si>
  <si>
    <t>7</t>
  </si>
  <si>
    <t>319201321</t>
  </si>
  <si>
    <t>Vyrovnání nerovného povrchu zdiva tl do 30 mm maltou</t>
  </si>
  <si>
    <t>-1834704861</t>
  </si>
  <si>
    <t>"po ubourání přizdívky dělící stěny"</t>
  </si>
  <si>
    <t>2,75*2,4</t>
  </si>
  <si>
    <t>8</t>
  </si>
  <si>
    <t>340271021</t>
  </si>
  <si>
    <t>Zazdívka otvorů v příčkách nebo stěnách pl přes 0,25 do 1 m2 tvárnicemi pórobetonovými tl 100 mm</t>
  </si>
  <si>
    <t>1173566592</t>
  </si>
  <si>
    <t>"vytvoření ostění v novém otvoru mezi 101 /001.b"</t>
  </si>
  <si>
    <t>1*2,3-0,7*1,97</t>
  </si>
  <si>
    <t>1,05*2,3-0,8*1,97</t>
  </si>
  <si>
    <t>9</t>
  </si>
  <si>
    <t>342291121-R</t>
  </si>
  <si>
    <t>Ukotvení zdiva k cihelným konstrukcím plochými kotvami</t>
  </si>
  <si>
    <t>-1249052208</t>
  </si>
  <si>
    <t>"ukotvení zdiva do stávající stěny"</t>
  </si>
  <si>
    <t>2*2,65</t>
  </si>
  <si>
    <t>10</t>
  </si>
  <si>
    <t>346244381</t>
  </si>
  <si>
    <t>Plentování jednostranné v do 200 mm válcovaných nosníků cihlami</t>
  </si>
  <si>
    <t>538989835</t>
  </si>
  <si>
    <t>2*1,3*0,12</t>
  </si>
  <si>
    <t>11</t>
  </si>
  <si>
    <t>346481111</t>
  </si>
  <si>
    <t>Zaplentování rýh, potrubí, výklenků nebo nik ve stěnách rabicovým pletivem</t>
  </si>
  <si>
    <t>-839180497</t>
  </si>
  <si>
    <t>1,3*2*(0,3+0,12)*1,1</t>
  </si>
  <si>
    <t>Vodorovné konstrukce</t>
  </si>
  <si>
    <t>417321414</t>
  </si>
  <si>
    <t>Ztužující pásy a věnce ze ŽB tř. C 20/25</t>
  </si>
  <si>
    <t>533840380</t>
  </si>
  <si>
    <t xml:space="preserve">"do systémové věncovky  z pórobetonových U-profilů"</t>
  </si>
  <si>
    <t>(4,1+2*3,3)*0,2*0,175</t>
  </si>
  <si>
    <t>13</t>
  </si>
  <si>
    <t>417352311</t>
  </si>
  <si>
    <t>Ztracené bednění věnců z pórobetonových U-profilů do 500 kg/m3 pro zdivo tl 300 mm</t>
  </si>
  <si>
    <t>-866562165</t>
  </si>
  <si>
    <t>4,1+2*3,3</t>
  </si>
  <si>
    <t>14</t>
  </si>
  <si>
    <t>417361821</t>
  </si>
  <si>
    <t>Výztuž ztužujících pásů a věnců betonářskou ocelí 10 505</t>
  </si>
  <si>
    <t>-1118145531</t>
  </si>
  <si>
    <t>"odhad 150 kg/m3"</t>
  </si>
  <si>
    <t>0,375*150/1000</t>
  </si>
  <si>
    <t>Úpravy povrchů, podlahy a osazování výplní</t>
  </si>
  <si>
    <t>15</t>
  </si>
  <si>
    <t>612131321</t>
  </si>
  <si>
    <t>Penetrační disperzní nátěr vnitřních stěn nanášený strojně</t>
  </si>
  <si>
    <t>-1701865349</t>
  </si>
  <si>
    <t>"stávající stěna (pod lepidlo)"</t>
  </si>
  <si>
    <t>3,5*2,6</t>
  </si>
  <si>
    <t>-1,8*1,2+(1,8+2*1,2)*0,15</t>
  </si>
  <si>
    <t>Mezisoučet</t>
  </si>
  <si>
    <t>"na lepidlo pod štuk"</t>
  </si>
  <si>
    <t>69,97</t>
  </si>
  <si>
    <t>16</t>
  </si>
  <si>
    <t>612142001</t>
  </si>
  <si>
    <t>Pletivo sklovláknité vnitřních stěn vtlačené do tmelu</t>
  </si>
  <si>
    <t>1675264761</t>
  </si>
  <si>
    <t>"stěny (001.b) interiér"</t>
  </si>
  <si>
    <t>2*(3,5+3)*2,6</t>
  </si>
  <si>
    <t>-1*2,3+(1+2*2,3)*0,3</t>
  </si>
  <si>
    <t>-1,05*2,3+(1,05+2*2,3)*0,2</t>
  </si>
  <si>
    <t>-1,5*1,2+(1,5+2*1,2)*0,15</t>
  </si>
  <si>
    <t>"stěny (001.b) exteriér"</t>
  </si>
  <si>
    <t>2*(4,1+3,3)*2,9</t>
  </si>
  <si>
    <t>-1,05*2,3</t>
  </si>
  <si>
    <t>17</t>
  </si>
  <si>
    <t>612321111</t>
  </si>
  <si>
    <t>Vápenocementová omítka hrubá jednovrstvá zatřená vnitřních stěn nanášená ručně</t>
  </si>
  <si>
    <t>443828933</t>
  </si>
  <si>
    <t>"obnovou jádrové tradiční omítky v plném rozsahu styčné plochy = 100%"</t>
  </si>
  <si>
    <t>18</t>
  </si>
  <si>
    <t>612321131</t>
  </si>
  <si>
    <t>Vápenocementový štuk vnitřních stěn tloušťky do 3 mm</t>
  </si>
  <si>
    <t>680731482</t>
  </si>
  <si>
    <t>19</t>
  </si>
  <si>
    <t>619995001</t>
  </si>
  <si>
    <t>Začištění omítek kolem oken, dveří, podlah nebo obkladů</t>
  </si>
  <si>
    <t>1846079239</t>
  </si>
  <si>
    <t>"začištění po výměně oken"</t>
  </si>
  <si>
    <t>2*(1,8+1,2)</t>
  </si>
  <si>
    <t>"nové dveře mezi 101 / 001.b"</t>
  </si>
  <si>
    <t>2*(1+2,3)</t>
  </si>
  <si>
    <t>20</t>
  </si>
  <si>
    <t>622143002</t>
  </si>
  <si>
    <t>Montáž omítkových plastových nebo pozinkovaných dilatačních profilů</t>
  </si>
  <si>
    <t>850539111</t>
  </si>
  <si>
    <t>"styky a napojení zdiva tl. 300 mm ke stávajícím konstrukcím"</t>
  </si>
  <si>
    <t>2*2,6</t>
  </si>
  <si>
    <t>2*2,9</t>
  </si>
  <si>
    <t>M</t>
  </si>
  <si>
    <t>19416050</t>
  </si>
  <si>
    <t>profil dilatační stěnový Al s výztužnou tkaninou</t>
  </si>
  <si>
    <t>-1227940406</t>
  </si>
  <si>
    <t>5,2*1,05 'Přepočtené koeficientem množství</t>
  </si>
  <si>
    <t>22</t>
  </si>
  <si>
    <t>19416051</t>
  </si>
  <si>
    <t>profil dilatační rohový Al s výztužnou tkaninou</t>
  </si>
  <si>
    <t>-1316298733</t>
  </si>
  <si>
    <t>5,8*1,05 'Přepočtené koeficientem množství</t>
  </si>
  <si>
    <t>23</t>
  </si>
  <si>
    <t>622143003</t>
  </si>
  <si>
    <t>Montáž omítkových plastových nebo pozinkovaných rohových profilů</t>
  </si>
  <si>
    <t>793795129</t>
  </si>
  <si>
    <t>2*(1,5+1)</t>
  </si>
  <si>
    <t>(1+2*2,3)</t>
  </si>
  <si>
    <t>(1,05+2*2,3)</t>
  </si>
  <si>
    <t>2,9+4,1+3,3</t>
  </si>
  <si>
    <t>24</t>
  </si>
  <si>
    <t>63127464</t>
  </si>
  <si>
    <t>profil rohový Al s výztužnou tkaninou š 100/100mm</t>
  </si>
  <si>
    <t>168727089</t>
  </si>
  <si>
    <t>37,55*1,05 'Přepočtené koeficientem množství</t>
  </si>
  <si>
    <t>25</t>
  </si>
  <si>
    <t>622143004</t>
  </si>
  <si>
    <t>Montáž omítkových samolepících začišťovacích profilů pro spojení s okenním rámem</t>
  </si>
  <si>
    <t>628994187</t>
  </si>
  <si>
    <t>1,8+2*1,2</t>
  </si>
  <si>
    <t>2*(1,5+2*1)</t>
  </si>
  <si>
    <t>26</t>
  </si>
  <si>
    <t>59051476</t>
  </si>
  <si>
    <t>profil napojovací okenní PVC s výztužnou tkaninou 9mm</t>
  </si>
  <si>
    <t>1490271322</t>
  </si>
  <si>
    <t>11,2*1,05 'Přepočtené koeficientem množství</t>
  </si>
  <si>
    <t>27</t>
  </si>
  <si>
    <t>642945111</t>
  </si>
  <si>
    <t>Osazování protipožárních nebo protiplynových zárubní dveří jednokřídlových do 2,5 m2</t>
  </si>
  <si>
    <t>-1883247381</t>
  </si>
  <si>
    <t>"17"</t>
  </si>
  <si>
    <t>28</t>
  </si>
  <si>
    <t>55331561</t>
  </si>
  <si>
    <t>zárubeň jednokřídlá ocelová pro zdění s protipožární úpravou tl stěny 110-150mm rozměru 700/1970, 2100mm</t>
  </si>
  <si>
    <t>1386282380</t>
  </si>
  <si>
    <t>Ostatní konstrukce a práce, bourání</t>
  </si>
  <si>
    <t>29</t>
  </si>
  <si>
    <t>949101111</t>
  </si>
  <si>
    <t>Lešení pomocné pro objekty pozemních staveb s lešeňovou podlahou v do 1,9 m zatížení do 150 kg/m2</t>
  </si>
  <si>
    <t>2040824000</t>
  </si>
  <si>
    <t>"dle dotčených ploch (viz legenda)"</t>
  </si>
  <si>
    <t>10,5</t>
  </si>
  <si>
    <t>30</t>
  </si>
  <si>
    <t>949121111</t>
  </si>
  <si>
    <t>Montáž lešení lehkého kozového dílcového v do 1,2 m</t>
  </si>
  <si>
    <t>sada</t>
  </si>
  <si>
    <t>811736339</t>
  </si>
  <si>
    <t>"pro práce vně vestavby"</t>
  </si>
  <si>
    <t>31</t>
  </si>
  <si>
    <t>949121211</t>
  </si>
  <si>
    <t>Příplatek k lešení lehkému kozovému dílcovému v do 1,2 m za každý den použití</t>
  </si>
  <si>
    <t>1465928653</t>
  </si>
  <si>
    <t>2*14</t>
  </si>
  <si>
    <t>32</t>
  </si>
  <si>
    <t>949121811</t>
  </si>
  <si>
    <t>Demontáž lešení lehkého kozového dílcového v do 1,2 m</t>
  </si>
  <si>
    <t>1193589949</t>
  </si>
  <si>
    <t>33</t>
  </si>
  <si>
    <t>952901221</t>
  </si>
  <si>
    <t>Vyčištění budov průmyslových objektů při jakékoliv výšce podlaží</t>
  </si>
  <si>
    <t>-1257061004</t>
  </si>
  <si>
    <t>"vně okolo vestaby (š= 2 m)"</t>
  </si>
  <si>
    <t>(4,1+2+3,3)*2</t>
  </si>
  <si>
    <t>34</t>
  </si>
  <si>
    <t>953943211</t>
  </si>
  <si>
    <t>Osazování hasicího přístroje</t>
  </si>
  <si>
    <t>-1755094724</t>
  </si>
  <si>
    <t>35</t>
  </si>
  <si>
    <t>44932114</t>
  </si>
  <si>
    <t>přístroj hasicí ruční práškový PG 6 LE</t>
  </si>
  <si>
    <t>-1863557982</t>
  </si>
  <si>
    <t>36</t>
  </si>
  <si>
    <t>44932211</t>
  </si>
  <si>
    <t>přístroj hasicí ruční sněhový KS 5 BG</t>
  </si>
  <si>
    <t>-1711897038</t>
  </si>
  <si>
    <t>37</t>
  </si>
  <si>
    <t>962032231</t>
  </si>
  <si>
    <t>Bourání zdiva z cihel pálených nebo vápenopískových na MV nebo MVC přes 1 m3</t>
  </si>
  <si>
    <t>1219348453</t>
  </si>
  <si>
    <t>"přizdívka dělící stěny"</t>
  </si>
  <si>
    <t>2,75*0,3*2,4</t>
  </si>
  <si>
    <t>38</t>
  </si>
  <si>
    <t>962081131</t>
  </si>
  <si>
    <t>Bourání příček ze skleněných tvárnic tl do 100 mm</t>
  </si>
  <si>
    <t>1778389247</t>
  </si>
  <si>
    <t>"vybourání stávajících neotevíravých fasádních výplní ze sklobetonových tvárnic (Luxfer)"</t>
  </si>
  <si>
    <t>1,8*1,2</t>
  </si>
  <si>
    <t>39</t>
  </si>
  <si>
    <t>967031132</t>
  </si>
  <si>
    <t>Přisekání rovných ostění v cihelném zdivu na MV nebo MVC</t>
  </si>
  <si>
    <t>-1021877488</t>
  </si>
  <si>
    <t>"začištění po hrubém vybourání otvoru"</t>
  </si>
  <si>
    <t>2*0,3*2,1</t>
  </si>
  <si>
    <t>40</t>
  </si>
  <si>
    <t>971033641</t>
  </si>
  <si>
    <t>Vybourání otvorů ve zdivu cihelném pl do 4 m2 na MVC nebo MV tl do 300 mm</t>
  </si>
  <si>
    <t>368112003</t>
  </si>
  <si>
    <t>"Otvor mezi místností č. 101 – 001 (sklad)"</t>
  </si>
  <si>
    <t>0,95*2,1*0,3</t>
  </si>
  <si>
    <t>41</t>
  </si>
  <si>
    <t>974031664</t>
  </si>
  <si>
    <t>Vysekání rýh ve zdivu cihelném pro vtahování nosníků hl do 150 mm v do 150 mm</t>
  </si>
  <si>
    <t>-988552071</t>
  </si>
  <si>
    <t>2*1,3</t>
  </si>
  <si>
    <t>997</t>
  </si>
  <si>
    <t>Přesun sutě</t>
  </si>
  <si>
    <t>42</t>
  </si>
  <si>
    <t>997013111</t>
  </si>
  <si>
    <t>Vnitrostaveništní doprava suti a vybouraných hmot pro budovy v do 6 m</t>
  </si>
  <si>
    <t>-1062811645</t>
  </si>
  <si>
    <t>43</t>
  </si>
  <si>
    <t>997013501</t>
  </si>
  <si>
    <t>Odvoz suti a vybouraných hmot na skládku nebo meziskládku do 1 km se složením</t>
  </si>
  <si>
    <t>-1589483949</t>
  </si>
  <si>
    <t>44</t>
  </si>
  <si>
    <t>997013509</t>
  </si>
  <si>
    <t>Příplatek k odvozu suti a vybouraných hmot na skládku ZKD 1 km přes 1 km</t>
  </si>
  <si>
    <t>-353475082</t>
  </si>
  <si>
    <t>5,04*9 'Přepočtené koeficientem množství</t>
  </si>
  <si>
    <t>45</t>
  </si>
  <si>
    <t>997013871</t>
  </si>
  <si>
    <t>Poplatek za uložení stavebního odpadu na recyklační skládce (skládkovné) směsného stavebního a demoličního kód odpadu 17 09 04</t>
  </si>
  <si>
    <t>-1013356285</t>
  </si>
  <si>
    <t>998</t>
  </si>
  <si>
    <t>Přesun hmot</t>
  </si>
  <si>
    <t>46</t>
  </si>
  <si>
    <t>998011001</t>
  </si>
  <si>
    <t>Přesun hmot pro budovy zděné v do 6 m</t>
  </si>
  <si>
    <t>-989958288</t>
  </si>
  <si>
    <t>PSV</t>
  </si>
  <si>
    <t>Práce a dodávky PSV</t>
  </si>
  <si>
    <t>713</t>
  </si>
  <si>
    <t>Izolace tepelné</t>
  </si>
  <si>
    <t>47</t>
  </si>
  <si>
    <t>713111121</t>
  </si>
  <si>
    <t>Montáž izolace tepelné spodem stropů s uchycením drátem rohoží, pásů, dílců, desek</t>
  </si>
  <si>
    <t>-612609238</t>
  </si>
  <si>
    <t>"nad sdk podhled (mezi dřevěné tríámky 140x140 mm)"</t>
  </si>
  <si>
    <t>4,1*3,3</t>
  </si>
  <si>
    <t>48</t>
  </si>
  <si>
    <t>63152134</t>
  </si>
  <si>
    <t>pás tepelně izolační univerzální λ=0,034-0,035 tl 120mm</t>
  </si>
  <si>
    <t>-1584501768</t>
  </si>
  <si>
    <t>13,53*1,05 'Přepočtené koeficientem množství</t>
  </si>
  <si>
    <t>49</t>
  </si>
  <si>
    <t>713121112</t>
  </si>
  <si>
    <t>Montáž izolace tepelné podlah volně kladenými mezi trámy nebo rošt rohožemi, pásy, dílci, deskami 1 vrstva</t>
  </si>
  <si>
    <t>-210228242</t>
  </si>
  <si>
    <t>3,5*3</t>
  </si>
  <si>
    <t>50</t>
  </si>
  <si>
    <t>28375863</t>
  </si>
  <si>
    <t>deska EPS S pro aplikace bez zatížení λ=0,042-0,043</t>
  </si>
  <si>
    <t>770524614</t>
  </si>
  <si>
    <t>"EPS 50, tl. 160 mm"</t>
  </si>
  <si>
    <t>10,5*0,16*1,05</t>
  </si>
  <si>
    <t>51</t>
  </si>
  <si>
    <t>998713101</t>
  </si>
  <si>
    <t>Přesun hmot tonážní pro izolace tepelné v objektech v do 6 m</t>
  </si>
  <si>
    <t>-729468395</t>
  </si>
  <si>
    <t>741</t>
  </si>
  <si>
    <t xml:space="preserve">Elektroinstalace </t>
  </si>
  <si>
    <t>52</t>
  </si>
  <si>
    <t>741002100-R</t>
  </si>
  <si>
    <t>D+M elektroinstalace - dle samostatného soupisu (přenos částky)</t>
  </si>
  <si>
    <t>Kč</t>
  </si>
  <si>
    <t>373082833</t>
  </si>
  <si>
    <t>762</t>
  </si>
  <si>
    <t>Konstrukce tesařské</t>
  </si>
  <si>
    <t>53</t>
  </si>
  <si>
    <t>762083111</t>
  </si>
  <si>
    <t>Impregnace řeziva proti dřevokaznému hmyzu a houbám máčením třída ohrožení 1 a 2</t>
  </si>
  <si>
    <t>-1175252891</t>
  </si>
  <si>
    <t>0,408+0,762</t>
  </si>
  <si>
    <t>54</t>
  </si>
  <si>
    <t>762085103-R</t>
  </si>
  <si>
    <t>D+M kotevních příložeka zavětrovacích prvků</t>
  </si>
  <si>
    <t>kpl</t>
  </si>
  <si>
    <t>1917389033</t>
  </si>
  <si>
    <t>"prvky pro kotvení, proti klopení apod. (úhelníky, prkna apod.)"</t>
  </si>
  <si>
    <t>55</t>
  </si>
  <si>
    <t>762511296</t>
  </si>
  <si>
    <t>Podlahové kce podkladové dvouvrstvé z desek OSB tl 2x18 mm broušených na pero a drážku šroubovaných</t>
  </si>
  <si>
    <t>1296297548</t>
  </si>
  <si>
    <t>56</t>
  </si>
  <si>
    <t>762512261</t>
  </si>
  <si>
    <t>Montáž podlahové kce podkladového roštu</t>
  </si>
  <si>
    <t>-1061518887</t>
  </si>
  <si>
    <t>"dřevěné trámky 80x160 mm, 4 ks, dl. 3000 mm, 5 ks dl. 3500 mm"</t>
  </si>
  <si>
    <t>4*3+5*3,5</t>
  </si>
  <si>
    <t>57</t>
  </si>
  <si>
    <t>60512126</t>
  </si>
  <si>
    <t>hranol stavební řezivo průřezu do 120cm2 dl 6-8m</t>
  </si>
  <si>
    <t>-2077403738</t>
  </si>
  <si>
    <t>(4*3+5*3,5)*0,08*0,16*1,08</t>
  </si>
  <si>
    <t>58</t>
  </si>
  <si>
    <t>762595001</t>
  </si>
  <si>
    <t>Spojovací prostředky pro položení dřevěných podlah a zakrytí kanálů</t>
  </si>
  <si>
    <t>-826254944</t>
  </si>
  <si>
    <t>59</t>
  </si>
  <si>
    <t>762822120</t>
  </si>
  <si>
    <t>Montáž stropního trámu z hraněného řeziva průřezové pl přes 144 do 288 cm2 s výměnami</t>
  </si>
  <si>
    <t>1277015849</t>
  </si>
  <si>
    <t xml:space="preserve">"dřevěné trámky  140x140 á 900 mm,  9 ks dl. 4000 mm"</t>
  </si>
  <si>
    <t>9*4</t>
  </si>
  <si>
    <t>60</t>
  </si>
  <si>
    <t>60512135</t>
  </si>
  <si>
    <t>hranol stavební řezivo průřezu do 288cm2 do dl 6m</t>
  </si>
  <si>
    <t>-1461773181</t>
  </si>
  <si>
    <t>9*4*0,14*0,14*1,08</t>
  </si>
  <si>
    <t>61</t>
  </si>
  <si>
    <t>762895000</t>
  </si>
  <si>
    <t>Spojovací prostředky pro montáž záklopu, stropnice a podbíjení</t>
  </si>
  <si>
    <t>-838460008</t>
  </si>
  <si>
    <t>62</t>
  </si>
  <si>
    <t>998762101</t>
  </si>
  <si>
    <t>Přesun hmot tonážní pro kce tesařské v objektech v do 6 m</t>
  </si>
  <si>
    <t>356124344</t>
  </si>
  <si>
    <t>763</t>
  </si>
  <si>
    <t>Konstrukce suché výstavby</t>
  </si>
  <si>
    <t>63</t>
  </si>
  <si>
    <t>763131412</t>
  </si>
  <si>
    <t>SDK podhled desky 1xA 12,5 s izolací dvouvrstvá spodní kce profil CD+UD</t>
  </si>
  <si>
    <t>-1736062322</t>
  </si>
  <si>
    <t>"001.b"</t>
  </si>
  <si>
    <t>64</t>
  </si>
  <si>
    <t>763131714</t>
  </si>
  <si>
    <t>SDK podhled základní penetrační nátěr</t>
  </si>
  <si>
    <t>-464860810</t>
  </si>
  <si>
    <t>65</t>
  </si>
  <si>
    <t>763131751</t>
  </si>
  <si>
    <t>Montáž parotěsné zábrany do SDK podhledu</t>
  </si>
  <si>
    <t>-1256003304</t>
  </si>
  <si>
    <t>66</t>
  </si>
  <si>
    <t>28329027</t>
  </si>
  <si>
    <t>fólie PE vyztužená Al vrstvou pro parotěsnou vrstvu 150g/m2</t>
  </si>
  <si>
    <t>-999533233</t>
  </si>
  <si>
    <t>10,5*1,1235 'Přepočtené koeficientem množství</t>
  </si>
  <si>
    <t>67</t>
  </si>
  <si>
    <t>763131752-R</t>
  </si>
  <si>
    <t xml:space="preserve">Příplatek za tepelnou izolaci v SDK podhledu tl. 120 mm </t>
  </si>
  <si>
    <t>-1883777722</t>
  </si>
  <si>
    <t>"tl. izolace do podhledu 120 mm (v ceně sdk podhledu zahrnuto 100 mm)"</t>
  </si>
  <si>
    <t>10,6</t>
  </si>
  <si>
    <t>68</t>
  </si>
  <si>
    <t>763181311</t>
  </si>
  <si>
    <t>Montáž jednokřídlové kovové zárubně do SDK příčky</t>
  </si>
  <si>
    <t>321305327</t>
  </si>
  <si>
    <t>69</t>
  </si>
  <si>
    <t>55331595</t>
  </si>
  <si>
    <t>zárubeň jednokřídlá ocelová pro sádrokartonové příčky tl stěny 110-150mm rozměru 800/1970, 2100mm</t>
  </si>
  <si>
    <t>-1874072678</t>
  </si>
  <si>
    <t>70</t>
  </si>
  <si>
    <t>998763301</t>
  </si>
  <si>
    <t>Přesun hmot tonážní pro konstrukce montované z desek v objektech v do 6 m</t>
  </si>
  <si>
    <t>1179334325</t>
  </si>
  <si>
    <t>764</t>
  </si>
  <si>
    <t>Konstrukce klempířské</t>
  </si>
  <si>
    <t>71</t>
  </si>
  <si>
    <t>764246345-R</t>
  </si>
  <si>
    <t>Oplechování parapetů rovných celoplošně lepené z TiZn lesklého plechu rš 350 mm</t>
  </si>
  <si>
    <t>-1683721976</t>
  </si>
  <si>
    <t>72</t>
  </si>
  <si>
    <t>998764101</t>
  </si>
  <si>
    <t>Přesun hmot tonážní pro konstrukce klempířské v objektech v do 6 m</t>
  </si>
  <si>
    <t>-809829379</t>
  </si>
  <si>
    <t>766</t>
  </si>
  <si>
    <t>Konstrukce truhlářské</t>
  </si>
  <si>
    <t>73</t>
  </si>
  <si>
    <t>766622131</t>
  </si>
  <si>
    <t>Montáž plastových oken plochy přes 1 m2 otevíravých v do 1,5 m s rámem do zdiva</t>
  </si>
  <si>
    <t>1797322386</t>
  </si>
  <si>
    <t>1,5*1</t>
  </si>
  <si>
    <t>74</t>
  </si>
  <si>
    <t>61140052</t>
  </si>
  <si>
    <t>okno plastové otevíravé/sklopné trojsklo přes plochu 1m2 do v 1,5m</t>
  </si>
  <si>
    <t>905360756</t>
  </si>
  <si>
    <t>75</t>
  </si>
  <si>
    <t>766660001</t>
  </si>
  <si>
    <t>Montáž dveřních křídel otvíravých jednokřídlových š do 0,8 m do ocelové zárubně</t>
  </si>
  <si>
    <t>269897690</t>
  </si>
  <si>
    <t>"18"</t>
  </si>
  <si>
    <t>76</t>
  </si>
  <si>
    <t>61162032-R</t>
  </si>
  <si>
    <t>dveře jednokřídlé povrch CPL plné 800x1970-2100mm, provedení KLIMA</t>
  </si>
  <si>
    <t>494986222</t>
  </si>
  <si>
    <t>77</t>
  </si>
  <si>
    <t>766660021</t>
  </si>
  <si>
    <t>Montáž dveřních křídel otvíravých jednokřídlových š do 0,8 m požárních do ocelové zárubně</t>
  </si>
  <si>
    <t>430334951</t>
  </si>
  <si>
    <t>78</t>
  </si>
  <si>
    <t>61162037-R</t>
  </si>
  <si>
    <t>dveře jednokřídlé dřevotřískové protipožární EW 45 DP 3 povrch CPL plné 700x1970-2100mm</t>
  </si>
  <si>
    <t>-915536686</t>
  </si>
  <si>
    <t>79</t>
  </si>
  <si>
    <t>766660713</t>
  </si>
  <si>
    <t>Montáž okopového plechu dveřních křídel</t>
  </si>
  <si>
    <t>-539680420</t>
  </si>
  <si>
    <t>80</t>
  </si>
  <si>
    <t>54915212</t>
  </si>
  <si>
    <t>plech okopový nerez 815x250x0,6mm</t>
  </si>
  <si>
    <t>436267468</t>
  </si>
  <si>
    <t>81</t>
  </si>
  <si>
    <t>766660717</t>
  </si>
  <si>
    <t>Montáž samozavírače na ocelovou zárubeň a dveřní křídlo</t>
  </si>
  <si>
    <t>-40561043</t>
  </si>
  <si>
    <t>82</t>
  </si>
  <si>
    <t>54917250</t>
  </si>
  <si>
    <t>samozavírač dveří hydraulický</t>
  </si>
  <si>
    <t>-1859868796</t>
  </si>
  <si>
    <t>83</t>
  </si>
  <si>
    <t>766660729</t>
  </si>
  <si>
    <t>Montáž dveřního interiérového kování - štítku s klikou</t>
  </si>
  <si>
    <t>1143071232</t>
  </si>
  <si>
    <t>84</t>
  </si>
  <si>
    <t>54914123</t>
  </si>
  <si>
    <t>kování rozetové klika/klika</t>
  </si>
  <si>
    <t>-1275234105</t>
  </si>
  <si>
    <t>85</t>
  </si>
  <si>
    <t>766660731</t>
  </si>
  <si>
    <t>Montáž dveřního bezpečnostního kování - zámku</t>
  </si>
  <si>
    <t>1177946117</t>
  </si>
  <si>
    <t>86</t>
  </si>
  <si>
    <t>54926001-R</t>
  </si>
  <si>
    <t>zámek s bezpečnostní vložkou</t>
  </si>
  <si>
    <t>-1984704603</t>
  </si>
  <si>
    <t>87</t>
  </si>
  <si>
    <t>766694116</t>
  </si>
  <si>
    <t>Montáž parapetních desek dřevěných nebo plastových š do 30 cm</t>
  </si>
  <si>
    <t>310125442</t>
  </si>
  <si>
    <t>"vnitřní okno oboustranně"</t>
  </si>
  <si>
    <t>2*1,5</t>
  </si>
  <si>
    <t>88</t>
  </si>
  <si>
    <t>60794102</t>
  </si>
  <si>
    <t>parapet dřevotřískový vnitřní povrch laminátový š 260mm</t>
  </si>
  <si>
    <t>1248556429</t>
  </si>
  <si>
    <t>3*1,1 'Přepočtené koeficientem množství</t>
  </si>
  <si>
    <t>89</t>
  </si>
  <si>
    <t>60794121</t>
  </si>
  <si>
    <t>koncovka PVC k parapetním dřevotřískovým deskám 600mm</t>
  </si>
  <si>
    <t>1007396164</t>
  </si>
  <si>
    <t>90</t>
  </si>
  <si>
    <t>766694126</t>
  </si>
  <si>
    <t>Montáž parapetních desek dřevěných nebo plastových š přes 30 cm</t>
  </si>
  <si>
    <t>-172177150</t>
  </si>
  <si>
    <t>91</t>
  </si>
  <si>
    <t>60794107</t>
  </si>
  <si>
    <t>parapet dřevotřískový vnitřní povrch laminátový š 500mm</t>
  </si>
  <si>
    <t>-575390742</t>
  </si>
  <si>
    <t>1,8*1,1 'Přepočtené koeficientem množství</t>
  </si>
  <si>
    <t>92</t>
  </si>
  <si>
    <t>-939354519</t>
  </si>
  <si>
    <t>93</t>
  </si>
  <si>
    <t>998766101</t>
  </si>
  <si>
    <t>Přesun hmot tonážní pro kce truhlářské v objektech v do 6 m</t>
  </si>
  <si>
    <t>-792058979</t>
  </si>
  <si>
    <t>776</t>
  </si>
  <si>
    <t>Podlahy povlakové</t>
  </si>
  <si>
    <t>94</t>
  </si>
  <si>
    <t>776111311</t>
  </si>
  <si>
    <t>Vysátí podkladu povlakových podlah</t>
  </si>
  <si>
    <t>-773352110</t>
  </si>
  <si>
    <t>95</t>
  </si>
  <si>
    <t>776121411</t>
  </si>
  <si>
    <t>Dvousložková penetrace dřevěného podkladu povlakových podlah</t>
  </si>
  <si>
    <t>-8665144</t>
  </si>
  <si>
    <t>96</t>
  </si>
  <si>
    <t>776221111</t>
  </si>
  <si>
    <t>Lepení pásů z PVC standardním lepidlem</t>
  </si>
  <si>
    <t>1793570143</t>
  </si>
  <si>
    <t>"výměra dle legendy místností"</t>
  </si>
  <si>
    <t>97</t>
  </si>
  <si>
    <t>28412285</t>
  </si>
  <si>
    <t>krytina podlahová heterogenní tl 2mm</t>
  </si>
  <si>
    <t>-1598371018</t>
  </si>
  <si>
    <t>10,5*1,1 'Přepočtené koeficientem množství</t>
  </si>
  <si>
    <t>98</t>
  </si>
  <si>
    <t>776223112</t>
  </si>
  <si>
    <t>Spoj povlakových podlahovin z PVC svařováním za studena</t>
  </si>
  <si>
    <t>265171820</t>
  </si>
  <si>
    <t>10,5/1,5</t>
  </si>
  <si>
    <t>99</t>
  </si>
  <si>
    <t>776421111</t>
  </si>
  <si>
    <t>Montáž obvodových lišt lepením</t>
  </si>
  <si>
    <t>449670078</t>
  </si>
  <si>
    <t>2*(3,5+3)</t>
  </si>
  <si>
    <t>-0,7+2*0,3</t>
  </si>
  <si>
    <t>-0,7+2*0,2</t>
  </si>
  <si>
    <t>100</t>
  </si>
  <si>
    <t>28411003</t>
  </si>
  <si>
    <t>lišta soklová PVC 30x30mm</t>
  </si>
  <si>
    <t>1878863778</t>
  </si>
  <si>
    <t>12,6*1,02 'Přepočtené koeficientem množství</t>
  </si>
  <si>
    <t>101</t>
  </si>
  <si>
    <t>776421312</t>
  </si>
  <si>
    <t>Montáž přechodových šroubovaných lišt</t>
  </si>
  <si>
    <t>-2011438050</t>
  </si>
  <si>
    <t>0,7+0,8</t>
  </si>
  <si>
    <t>102</t>
  </si>
  <si>
    <t>55343110</t>
  </si>
  <si>
    <t>profil přechodový Al narážecí 30mm stříbro</t>
  </si>
  <si>
    <t>-925449197</t>
  </si>
  <si>
    <t>1,5*1,02 'Přepočtené koeficientem množství</t>
  </si>
  <si>
    <t>103</t>
  </si>
  <si>
    <t>776991121</t>
  </si>
  <si>
    <t>Základní čištění nově položených podlahovin vysátím a setřením vlhkým mopem</t>
  </si>
  <si>
    <t>916859175</t>
  </si>
  <si>
    <t>104</t>
  </si>
  <si>
    <t>998776101</t>
  </si>
  <si>
    <t>Přesun hmot tonážní pro podlahy povlakové v objektech v do 6 m</t>
  </si>
  <si>
    <t>-977283696</t>
  </si>
  <si>
    <t>783</t>
  </si>
  <si>
    <t>Dokončovací práce - nátěry</t>
  </si>
  <si>
    <t>105</t>
  </si>
  <si>
    <t>783000103</t>
  </si>
  <si>
    <t>Ochrana podlah nebo vodorovných ploch při provádění nátěrů položením fólie</t>
  </si>
  <si>
    <t>-1179475380</t>
  </si>
  <si>
    <t>106</t>
  </si>
  <si>
    <t>58124844</t>
  </si>
  <si>
    <t>fólie pro malířské potřeby zakrývací tl 25µ 4x5m</t>
  </si>
  <si>
    <t>-909724048</t>
  </si>
  <si>
    <t>5*1,05 'Přepočtené koeficientem množství</t>
  </si>
  <si>
    <t>107</t>
  </si>
  <si>
    <t>783301313</t>
  </si>
  <si>
    <t>Odmaštění zámečnických konstrukcí ředidlovým odmašťovačem</t>
  </si>
  <si>
    <t>-2031822576</t>
  </si>
  <si>
    <t>"zárubně"</t>
  </si>
  <si>
    <t>(0,7+2*1,97)*(0,15+2*0,05)</t>
  </si>
  <si>
    <t>(0,8+2*1,97)*(0,15+2*0,05)</t>
  </si>
  <si>
    <t>108</t>
  </si>
  <si>
    <t>783315101</t>
  </si>
  <si>
    <t>Mezinátěr jednonásobný syntetický standardní zámečnických konstrukcí</t>
  </si>
  <si>
    <t>1602898171</t>
  </si>
  <si>
    <t>109</t>
  </si>
  <si>
    <t>783317101</t>
  </si>
  <si>
    <t>Krycí jednonásobný syntetický standardní nátěr zámečnických konstrukcí</t>
  </si>
  <si>
    <t>-193784272</t>
  </si>
  <si>
    <t>110</t>
  </si>
  <si>
    <t>783801401</t>
  </si>
  <si>
    <t>Ometení omítek před provedením nátěru</t>
  </si>
  <si>
    <t>-281423876</t>
  </si>
  <si>
    <t>"po lokálních opravách omítek - odhad 5 m2"</t>
  </si>
  <si>
    <t>111</t>
  </si>
  <si>
    <t>783823131</t>
  </si>
  <si>
    <t>Penetrační akrylátový nátěr hladkých, tenkovrstvých zrnitých nebo štukových omítek</t>
  </si>
  <si>
    <t>718866832</t>
  </si>
  <si>
    <t>112</t>
  </si>
  <si>
    <t>783827421</t>
  </si>
  <si>
    <t>Krycí dvojnásobný akrylátový nátěr omítek stupně členitosti 1 a 2</t>
  </si>
  <si>
    <t>180120248</t>
  </si>
  <si>
    <t>784</t>
  </si>
  <si>
    <t>Dokončovací práce - malby a tapety</t>
  </si>
  <si>
    <t>113</t>
  </si>
  <si>
    <t>784121001</t>
  </si>
  <si>
    <t>Oškrabání malby v místnostech v do 3,80 m</t>
  </si>
  <si>
    <t>-1761871290</t>
  </si>
  <si>
    <t>"stávající stěna"</t>
  </si>
  <si>
    <t>114</t>
  </si>
  <si>
    <t>784181101</t>
  </si>
  <si>
    <t>Základní akrylátová jednonásobná bezbarvá penetrace podkladu v místnostech v do 3,80 m</t>
  </si>
  <si>
    <t>215114131</t>
  </si>
  <si>
    <t>"stropy (001.b)"</t>
  </si>
  <si>
    <t>115</t>
  </si>
  <si>
    <t>784221001</t>
  </si>
  <si>
    <t>Jednonásobné bílé malby ze směsí za sucha dobře otěruvzdorných v místnostech do 3,80 m</t>
  </si>
  <si>
    <t>-520431499</t>
  </si>
  <si>
    <t>"první nátěr"</t>
  </si>
  <si>
    <t>87,22</t>
  </si>
  <si>
    <t>116</t>
  </si>
  <si>
    <t>784221101</t>
  </si>
  <si>
    <t>Dvojnásobné bílé malby ze směsí za sucha dobře otěruvzdorných v místnostech do 3,80 m</t>
  </si>
  <si>
    <t>-1848788352</t>
  </si>
  <si>
    <t>"druhý a třetí nátěr"</t>
  </si>
  <si>
    <t>VRN</t>
  </si>
  <si>
    <t>Vedlejší rozpočtové náklady</t>
  </si>
  <si>
    <t>VRN1</t>
  </si>
  <si>
    <t>Průzkumné, geodetické a projektové práce</t>
  </si>
  <si>
    <t>117</t>
  </si>
  <si>
    <t>010001000</t>
  </si>
  <si>
    <t>Průzkumné, zeměměřičské a projektové práce</t>
  </si>
  <si>
    <t>1024</t>
  </si>
  <si>
    <t>1398404444</t>
  </si>
  <si>
    <t>VRN3</t>
  </si>
  <si>
    <t>Zařízení staveniště</t>
  </si>
  <si>
    <t>118</t>
  </si>
  <si>
    <t>030001000</t>
  </si>
  <si>
    <t>1293141080</t>
  </si>
  <si>
    <t>VRN7</t>
  </si>
  <si>
    <t>Provozní vlivy</t>
  </si>
  <si>
    <t>119</t>
  </si>
  <si>
    <t>070001000</t>
  </si>
  <si>
    <t>688581056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</si>
</sst>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2024128(2)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objektu Máchova č.p. 603, Liberec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Máchova č.p. 603, Liberec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11. 9. 2024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Statutární Město Liberec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RIP stavební projekty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02 - Vestavba skladu'!J30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02 - Vestavba skladu'!P137</f>
        <v>0</v>
      </c>
      <c r="AV95" s="129">
        <f>'SO 02 - Vestavba skladu'!J33</f>
        <v>0</v>
      </c>
      <c r="AW95" s="129">
        <f>'SO 02 - Vestavba skladu'!J34</f>
        <v>0</v>
      </c>
      <c r="AX95" s="129">
        <f>'SO 02 - Vestavba skladu'!J35</f>
        <v>0</v>
      </c>
      <c r="AY95" s="129">
        <f>'SO 02 - Vestavba skladu'!J36</f>
        <v>0</v>
      </c>
      <c r="AZ95" s="129">
        <f>'SO 02 - Vestavba skladu'!F33</f>
        <v>0</v>
      </c>
      <c r="BA95" s="129">
        <f>'SO 02 - Vestavba skladu'!F34</f>
        <v>0</v>
      </c>
      <c r="BB95" s="129">
        <f>'SO 02 - Vestavba skladu'!F35</f>
        <v>0</v>
      </c>
      <c r="BC95" s="129">
        <f>'SO 02 - Vestavba skladu'!F36</f>
        <v>0</v>
      </c>
      <c r="BD95" s="131">
        <f>'SO 02 - Vestavba skladu'!F37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mnOBheqm6JTQJczs+rIo1oWg6dNozULAmYARF1XXZFiFg4/7C9iJ+0tdxVdqRBaHezLwYnwVZkroC1yQVP9bSg==" hashValue="tmf9IbYo8C6w2SBUYnFoXd2t2zkvB+WSZ6di0PJhQcGpWjLXzA3rxa0lnVfXkc5LEe6emxDOl5U6BO6RT/V10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2 - Vestavba sklad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86</v>
      </c>
    </row>
    <row r="4" s="1" customFormat="1" ht="24.96" customHeight="1">
      <c r="B4" s="21"/>
      <c r="D4" s="135" t="s">
        <v>87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Stavební úpravy objektu Máchova č.p. 603, Liberec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11. 9. 2024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31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33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27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36</v>
      </c>
      <c r="E30" s="39"/>
      <c r="F30" s="39"/>
      <c r="G30" s="39"/>
      <c r="H30" s="39"/>
      <c r="I30" s="39"/>
      <c r="J30" s="148">
        <f>ROUND(J137,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38</v>
      </c>
      <c r="G32" s="39"/>
      <c r="H32" s="39"/>
      <c r="I32" s="149" t="s">
        <v>37</v>
      </c>
      <c r="J32" s="14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40</v>
      </c>
      <c r="E33" s="137" t="s">
        <v>41</v>
      </c>
      <c r="F33" s="151">
        <f>ROUND((SUM(BE137:BE454)),  2)</f>
        <v>0</v>
      </c>
      <c r="G33" s="39"/>
      <c r="H33" s="39"/>
      <c r="I33" s="152">
        <v>0.20999999999999999</v>
      </c>
      <c r="J33" s="151">
        <f>ROUND(((SUM(BE137:BE454))*I33),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42</v>
      </c>
      <c r="F34" s="151">
        <f>ROUND((SUM(BF137:BF454)),  2)</f>
        <v>0</v>
      </c>
      <c r="G34" s="39"/>
      <c r="H34" s="39"/>
      <c r="I34" s="152">
        <v>0.12</v>
      </c>
      <c r="J34" s="151">
        <f>ROUND(((SUM(BF137:BF454))*I34),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43</v>
      </c>
      <c r="F35" s="151">
        <f>ROUND((SUM(BG137:BG454)),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44</v>
      </c>
      <c r="F36" s="151">
        <f>ROUND((SUM(BH137:BH454)),  2)</f>
        <v>0</v>
      </c>
      <c r="G36" s="39"/>
      <c r="H36" s="39"/>
      <c r="I36" s="152">
        <v>0.12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45</v>
      </c>
      <c r="F37" s="151">
        <f>ROUND((SUM(BI137:BI454)),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Stavební úpravy objektu Máchova č.p. 603, Liberec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Vestavba skladu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Máchova č.p. 603, Liberec</v>
      </c>
      <c r="G89" s="41"/>
      <c r="H89" s="41"/>
      <c r="I89" s="33" t="s">
        <v>22</v>
      </c>
      <c r="J89" s="80" t="str">
        <f>IF(J12="","",J12)</f>
        <v>11. 9. 2024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Statutární Město Liberec</v>
      </c>
      <c r="G91" s="41"/>
      <c r="H91" s="41"/>
      <c r="I91" s="33" t="s">
        <v>30</v>
      </c>
      <c r="J91" s="37" t="str">
        <f>E21</f>
        <v>RIP stavební projekty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93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94</v>
      </c>
    </row>
    <row r="97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J138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96</v>
      </c>
      <c r="E98" s="185"/>
      <c r="F98" s="185"/>
      <c r="G98" s="185"/>
      <c r="H98" s="185"/>
      <c r="I98" s="185"/>
      <c r="J98" s="186">
        <f>J139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97</v>
      </c>
      <c r="E99" s="185"/>
      <c r="F99" s="185"/>
      <c r="G99" s="185"/>
      <c r="H99" s="185"/>
      <c r="I99" s="185"/>
      <c r="J99" s="186">
        <f>J174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98</v>
      </c>
      <c r="E100" s="185"/>
      <c r="F100" s="185"/>
      <c r="G100" s="185"/>
      <c r="H100" s="185"/>
      <c r="I100" s="185"/>
      <c r="J100" s="186">
        <f>J183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99</v>
      </c>
      <c r="E101" s="185"/>
      <c r="F101" s="185"/>
      <c r="G101" s="185"/>
      <c r="H101" s="185"/>
      <c r="I101" s="185"/>
      <c r="J101" s="186">
        <f>J254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100</v>
      </c>
      <c r="E102" s="185"/>
      <c r="F102" s="185"/>
      <c r="G102" s="185"/>
      <c r="H102" s="185"/>
      <c r="I102" s="185"/>
      <c r="J102" s="186">
        <f>J288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101</v>
      </c>
      <c r="E103" s="185"/>
      <c r="F103" s="185"/>
      <c r="G103" s="185"/>
      <c r="H103" s="185"/>
      <c r="I103" s="185"/>
      <c r="J103" s="186">
        <f>J294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6"/>
      <c r="C104" s="177"/>
      <c r="D104" s="178" t="s">
        <v>102</v>
      </c>
      <c r="E104" s="179"/>
      <c r="F104" s="179"/>
      <c r="G104" s="179"/>
      <c r="H104" s="179"/>
      <c r="I104" s="179"/>
      <c r="J104" s="180">
        <f>J296</f>
        <v>0</v>
      </c>
      <c r="K104" s="177"/>
      <c r="L104" s="18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2"/>
      <c r="C105" s="183"/>
      <c r="D105" s="184" t="s">
        <v>103</v>
      </c>
      <c r="E105" s="185"/>
      <c r="F105" s="185"/>
      <c r="G105" s="185"/>
      <c r="H105" s="185"/>
      <c r="I105" s="185"/>
      <c r="J105" s="186">
        <f>J297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104</v>
      </c>
      <c r="E106" s="185"/>
      <c r="F106" s="185"/>
      <c r="G106" s="185"/>
      <c r="H106" s="185"/>
      <c r="I106" s="185"/>
      <c r="J106" s="186">
        <f>J309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105</v>
      </c>
      <c r="E107" s="185"/>
      <c r="F107" s="185"/>
      <c r="G107" s="185"/>
      <c r="H107" s="185"/>
      <c r="I107" s="185"/>
      <c r="J107" s="186">
        <f>J311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106</v>
      </c>
      <c r="E108" s="185"/>
      <c r="F108" s="185"/>
      <c r="G108" s="185"/>
      <c r="H108" s="185"/>
      <c r="I108" s="185"/>
      <c r="J108" s="186">
        <f>J335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107</v>
      </c>
      <c r="E109" s="185"/>
      <c r="F109" s="185"/>
      <c r="G109" s="185"/>
      <c r="H109" s="185"/>
      <c r="I109" s="185"/>
      <c r="J109" s="186">
        <f>J349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108</v>
      </c>
      <c r="E110" s="185"/>
      <c r="F110" s="185"/>
      <c r="G110" s="185"/>
      <c r="H110" s="185"/>
      <c r="I110" s="185"/>
      <c r="J110" s="186">
        <f>J352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109</v>
      </c>
      <c r="E111" s="185"/>
      <c r="F111" s="185"/>
      <c r="G111" s="185"/>
      <c r="H111" s="185"/>
      <c r="I111" s="185"/>
      <c r="J111" s="186">
        <f>J387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110</v>
      </c>
      <c r="E112" s="185"/>
      <c r="F112" s="185"/>
      <c r="G112" s="185"/>
      <c r="H112" s="185"/>
      <c r="I112" s="185"/>
      <c r="J112" s="186">
        <f>J414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111</v>
      </c>
      <c r="E113" s="185"/>
      <c r="F113" s="185"/>
      <c r="G113" s="185"/>
      <c r="H113" s="185"/>
      <c r="I113" s="185"/>
      <c r="J113" s="186">
        <f>J430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6"/>
      <c r="C114" s="177"/>
      <c r="D114" s="178" t="s">
        <v>112</v>
      </c>
      <c r="E114" s="179"/>
      <c r="F114" s="179"/>
      <c r="G114" s="179"/>
      <c r="H114" s="179"/>
      <c r="I114" s="179"/>
      <c r="J114" s="180">
        <f>J448</f>
        <v>0</v>
      </c>
      <c r="K114" s="177"/>
      <c r="L114" s="18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2"/>
      <c r="C115" s="183"/>
      <c r="D115" s="184" t="s">
        <v>113</v>
      </c>
      <c r="E115" s="185"/>
      <c r="F115" s="185"/>
      <c r="G115" s="185"/>
      <c r="H115" s="185"/>
      <c r="I115" s="185"/>
      <c r="J115" s="186">
        <f>J449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114</v>
      </c>
      <c r="E116" s="185"/>
      <c r="F116" s="185"/>
      <c r="G116" s="185"/>
      <c r="H116" s="185"/>
      <c r="I116" s="185"/>
      <c r="J116" s="186">
        <f>J451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115</v>
      </c>
      <c r="E117" s="185"/>
      <c r="F117" s="185"/>
      <c r="G117" s="185"/>
      <c r="H117" s="185"/>
      <c r="I117" s="185"/>
      <c r="J117" s="186">
        <f>J453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1" t="str">
        <f>E7</f>
        <v>Stavební úpravy objektu Máchova č.p. 603, Liberec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88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SO 02 - Vestavba skladu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F12</f>
        <v>Máchova č.p. 603, Liberec</v>
      </c>
      <c r="G131" s="41"/>
      <c r="H131" s="41"/>
      <c r="I131" s="33" t="s">
        <v>22</v>
      </c>
      <c r="J131" s="80" t="str">
        <f>IF(J12="","",J12)</f>
        <v>11. 9. 2024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E15</f>
        <v>Statutární Město Liberec</v>
      </c>
      <c r="G133" s="41"/>
      <c r="H133" s="41"/>
      <c r="I133" s="33" t="s">
        <v>30</v>
      </c>
      <c r="J133" s="37" t="str">
        <f>E21</f>
        <v>RIP stavební projekty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28</v>
      </c>
      <c r="D134" s="41"/>
      <c r="E134" s="41"/>
      <c r="F134" s="28" t="str">
        <f>IF(E18="","",E18)</f>
        <v>Vyplň údaj</v>
      </c>
      <c r="G134" s="41"/>
      <c r="H134" s="41"/>
      <c r="I134" s="33" t="s">
        <v>33</v>
      </c>
      <c r="J134" s="37" t="str">
        <f>E24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188"/>
      <c r="B136" s="189"/>
      <c r="C136" s="190" t="s">
        <v>117</v>
      </c>
      <c r="D136" s="191" t="s">
        <v>61</v>
      </c>
      <c r="E136" s="191" t="s">
        <v>57</v>
      </c>
      <c r="F136" s="191" t="s">
        <v>58</v>
      </c>
      <c r="G136" s="191" t="s">
        <v>118</v>
      </c>
      <c r="H136" s="191" t="s">
        <v>119</v>
      </c>
      <c r="I136" s="191" t="s">
        <v>120</v>
      </c>
      <c r="J136" s="192" t="s">
        <v>92</v>
      </c>
      <c r="K136" s="193" t="s">
        <v>121</v>
      </c>
      <c r="L136" s="194"/>
      <c r="M136" s="101" t="s">
        <v>1</v>
      </c>
      <c r="N136" s="102" t="s">
        <v>40</v>
      </c>
      <c r="O136" s="102" t="s">
        <v>122</v>
      </c>
      <c r="P136" s="102" t="s">
        <v>123</v>
      </c>
      <c r="Q136" s="102" t="s">
        <v>124</v>
      </c>
      <c r="R136" s="102" t="s">
        <v>125</v>
      </c>
      <c r="S136" s="102" t="s">
        <v>126</v>
      </c>
      <c r="T136" s="103" t="s">
        <v>127</v>
      </c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/>
    </row>
    <row r="137" s="2" customFormat="1" ht="22.8" customHeight="1">
      <c r="A137" s="39"/>
      <c r="B137" s="40"/>
      <c r="C137" s="108" t="s">
        <v>128</v>
      </c>
      <c r="D137" s="41"/>
      <c r="E137" s="41"/>
      <c r="F137" s="41"/>
      <c r="G137" s="41"/>
      <c r="H137" s="41"/>
      <c r="I137" s="41"/>
      <c r="J137" s="195">
        <f>BK137</f>
        <v>0</v>
      </c>
      <c r="K137" s="41"/>
      <c r="L137" s="45"/>
      <c r="M137" s="104"/>
      <c r="N137" s="196"/>
      <c r="O137" s="105"/>
      <c r="P137" s="197">
        <f>P138+P296+P448</f>
        <v>0</v>
      </c>
      <c r="Q137" s="105"/>
      <c r="R137" s="197">
        <f>R138+R296+R448</f>
        <v>8.2329648599999992</v>
      </c>
      <c r="S137" s="105"/>
      <c r="T137" s="198">
        <f>T138+T296+T448</f>
        <v>5.0396960000000011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75</v>
      </c>
      <c r="AU137" s="18" t="s">
        <v>94</v>
      </c>
      <c r="BK137" s="199">
        <f>BK138+BK296+BK448</f>
        <v>0</v>
      </c>
    </row>
    <row r="138" s="12" customFormat="1" ht="25.92" customHeight="1">
      <c r="A138" s="12"/>
      <c r="B138" s="200"/>
      <c r="C138" s="201"/>
      <c r="D138" s="202" t="s">
        <v>75</v>
      </c>
      <c r="E138" s="203" t="s">
        <v>129</v>
      </c>
      <c r="F138" s="203" t="s">
        <v>130</v>
      </c>
      <c r="G138" s="201"/>
      <c r="H138" s="201"/>
      <c r="I138" s="204"/>
      <c r="J138" s="205">
        <f>BK138</f>
        <v>0</v>
      </c>
      <c r="K138" s="201"/>
      <c r="L138" s="206"/>
      <c r="M138" s="207"/>
      <c r="N138" s="208"/>
      <c r="O138" s="208"/>
      <c r="P138" s="209">
        <f>P139+P174+P183+P254+P288+P294</f>
        <v>0</v>
      </c>
      <c r="Q138" s="208"/>
      <c r="R138" s="209">
        <f>R139+R174+R183+R254+R288+R294</f>
        <v>6.7399316099999993</v>
      </c>
      <c r="S138" s="208"/>
      <c r="T138" s="210">
        <f>T139+T174+T183+T254+T288+T294</f>
        <v>5.0367000000000006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84</v>
      </c>
      <c r="AT138" s="212" t="s">
        <v>75</v>
      </c>
      <c r="AU138" s="212" t="s">
        <v>76</v>
      </c>
      <c r="AY138" s="211" t="s">
        <v>131</v>
      </c>
      <c r="BK138" s="213">
        <f>BK139+BK174+BK183+BK254+BK288+BK294</f>
        <v>0</v>
      </c>
    </row>
    <row r="139" s="12" customFormat="1" ht="22.8" customHeight="1">
      <c r="A139" s="12"/>
      <c r="B139" s="200"/>
      <c r="C139" s="201"/>
      <c r="D139" s="202" t="s">
        <v>75</v>
      </c>
      <c r="E139" s="214" t="s">
        <v>132</v>
      </c>
      <c r="F139" s="214" t="s">
        <v>133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SUM(P140:P173)</f>
        <v>0</v>
      </c>
      <c r="Q139" s="208"/>
      <c r="R139" s="209">
        <f>SUM(R140:R173)</f>
        <v>4.3214949499999999</v>
      </c>
      <c r="S139" s="208"/>
      <c r="T139" s="210">
        <f>SUM(T140:T173)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84</v>
      </c>
      <c r="AT139" s="212" t="s">
        <v>75</v>
      </c>
      <c r="AU139" s="212" t="s">
        <v>84</v>
      </c>
      <c r="AY139" s="211" t="s">
        <v>131</v>
      </c>
      <c r="BK139" s="213">
        <f>SUM(BK140:BK173)</f>
        <v>0</v>
      </c>
    </row>
    <row r="140" s="2" customFormat="1" ht="33" customHeight="1">
      <c r="A140" s="39"/>
      <c r="B140" s="40"/>
      <c r="C140" s="216" t="s">
        <v>84</v>
      </c>
      <c r="D140" s="216" t="s">
        <v>134</v>
      </c>
      <c r="E140" s="217" t="s">
        <v>135</v>
      </c>
      <c r="F140" s="218" t="s">
        <v>136</v>
      </c>
      <c r="G140" s="219" t="s">
        <v>137</v>
      </c>
      <c r="H140" s="220">
        <v>19.661999999999999</v>
      </c>
      <c r="I140" s="221"/>
      <c r="J140" s="222">
        <f>ROUND(I140*H140,2)</f>
        <v>0</v>
      </c>
      <c r="K140" s="223"/>
      <c r="L140" s="45"/>
      <c r="M140" s="224" t="s">
        <v>1</v>
      </c>
      <c r="N140" s="225" t="s">
        <v>41</v>
      </c>
      <c r="O140" s="92"/>
      <c r="P140" s="226">
        <f>O140*H140</f>
        <v>0</v>
      </c>
      <c r="Q140" s="226">
        <v>0.1774</v>
      </c>
      <c r="R140" s="226">
        <f>Q140*H140</f>
        <v>3.4880388</v>
      </c>
      <c r="S140" s="226">
        <v>0</v>
      </c>
      <c r="T140" s="22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8" t="s">
        <v>138</v>
      </c>
      <c r="AT140" s="228" t="s">
        <v>134</v>
      </c>
      <c r="AU140" s="228" t="s">
        <v>86</v>
      </c>
      <c r="AY140" s="18" t="s">
        <v>131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84</v>
      </c>
      <c r="BK140" s="229">
        <f>ROUND(I140*H140,2)</f>
        <v>0</v>
      </c>
      <c r="BL140" s="18" t="s">
        <v>138</v>
      </c>
      <c r="BM140" s="228" t="s">
        <v>139</v>
      </c>
    </row>
    <row r="141" s="13" customFormat="1">
      <c r="A141" s="13"/>
      <c r="B141" s="230"/>
      <c r="C141" s="231"/>
      <c r="D141" s="232" t="s">
        <v>140</v>
      </c>
      <c r="E141" s="233" t="s">
        <v>1</v>
      </c>
      <c r="F141" s="234" t="s">
        <v>141</v>
      </c>
      <c r="G141" s="231"/>
      <c r="H141" s="235">
        <v>26.765000000000001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140</v>
      </c>
      <c r="AU141" s="241" t="s">
        <v>86</v>
      </c>
      <c r="AV141" s="13" t="s">
        <v>86</v>
      </c>
      <c r="AW141" s="13" t="s">
        <v>32</v>
      </c>
      <c r="AX141" s="13" t="s">
        <v>76</v>
      </c>
      <c r="AY141" s="241" t="s">
        <v>131</v>
      </c>
    </row>
    <row r="142" s="13" customFormat="1">
      <c r="A142" s="13"/>
      <c r="B142" s="230"/>
      <c r="C142" s="231"/>
      <c r="D142" s="232" t="s">
        <v>140</v>
      </c>
      <c r="E142" s="233" t="s">
        <v>1</v>
      </c>
      <c r="F142" s="234" t="s">
        <v>142</v>
      </c>
      <c r="G142" s="231"/>
      <c r="H142" s="235">
        <v>-2.6779999999999999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140</v>
      </c>
      <c r="AU142" s="241" t="s">
        <v>86</v>
      </c>
      <c r="AV142" s="13" t="s">
        <v>86</v>
      </c>
      <c r="AW142" s="13" t="s">
        <v>32</v>
      </c>
      <c r="AX142" s="13" t="s">
        <v>76</v>
      </c>
      <c r="AY142" s="241" t="s">
        <v>131</v>
      </c>
    </row>
    <row r="143" s="13" customFormat="1">
      <c r="A143" s="13"/>
      <c r="B143" s="230"/>
      <c r="C143" s="231"/>
      <c r="D143" s="232" t="s">
        <v>140</v>
      </c>
      <c r="E143" s="233" t="s">
        <v>1</v>
      </c>
      <c r="F143" s="234" t="s">
        <v>143</v>
      </c>
      <c r="G143" s="231"/>
      <c r="H143" s="235">
        <v>-2.5499999999999998</v>
      </c>
      <c r="I143" s="236"/>
      <c r="J143" s="231"/>
      <c r="K143" s="231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140</v>
      </c>
      <c r="AU143" s="241" t="s">
        <v>86</v>
      </c>
      <c r="AV143" s="13" t="s">
        <v>86</v>
      </c>
      <c r="AW143" s="13" t="s">
        <v>32</v>
      </c>
      <c r="AX143" s="13" t="s">
        <v>76</v>
      </c>
      <c r="AY143" s="241" t="s">
        <v>131</v>
      </c>
    </row>
    <row r="144" s="13" customFormat="1">
      <c r="A144" s="13"/>
      <c r="B144" s="230"/>
      <c r="C144" s="231"/>
      <c r="D144" s="232" t="s">
        <v>140</v>
      </c>
      <c r="E144" s="233" t="s">
        <v>1</v>
      </c>
      <c r="F144" s="234" t="s">
        <v>144</v>
      </c>
      <c r="G144" s="231"/>
      <c r="H144" s="235">
        <v>-1.875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140</v>
      </c>
      <c r="AU144" s="241" t="s">
        <v>86</v>
      </c>
      <c r="AV144" s="13" t="s">
        <v>86</v>
      </c>
      <c r="AW144" s="13" t="s">
        <v>32</v>
      </c>
      <c r="AX144" s="13" t="s">
        <v>76</v>
      </c>
      <c r="AY144" s="241" t="s">
        <v>131</v>
      </c>
    </row>
    <row r="145" s="14" customFormat="1">
      <c r="A145" s="14"/>
      <c r="B145" s="242"/>
      <c r="C145" s="243"/>
      <c r="D145" s="232" t="s">
        <v>140</v>
      </c>
      <c r="E145" s="244" t="s">
        <v>1</v>
      </c>
      <c r="F145" s="245" t="s">
        <v>145</v>
      </c>
      <c r="G145" s="243"/>
      <c r="H145" s="246">
        <v>19.661999999999999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140</v>
      </c>
      <c r="AU145" s="252" t="s">
        <v>86</v>
      </c>
      <c r="AV145" s="14" t="s">
        <v>138</v>
      </c>
      <c r="AW145" s="14" t="s">
        <v>32</v>
      </c>
      <c r="AX145" s="14" t="s">
        <v>84</v>
      </c>
      <c r="AY145" s="252" t="s">
        <v>131</v>
      </c>
    </row>
    <row r="146" s="2" customFormat="1" ht="24.15" customHeight="1">
      <c r="A146" s="39"/>
      <c r="B146" s="40"/>
      <c r="C146" s="216" t="s">
        <v>86</v>
      </c>
      <c r="D146" s="216" t="s">
        <v>134</v>
      </c>
      <c r="E146" s="217" t="s">
        <v>146</v>
      </c>
      <c r="F146" s="218" t="s">
        <v>147</v>
      </c>
      <c r="G146" s="219" t="s">
        <v>148</v>
      </c>
      <c r="H146" s="220">
        <v>10.1</v>
      </c>
      <c r="I146" s="221"/>
      <c r="J146" s="222">
        <f>ROUND(I146*H146,2)</f>
        <v>0</v>
      </c>
      <c r="K146" s="223"/>
      <c r="L146" s="45"/>
      <c r="M146" s="224" t="s">
        <v>1</v>
      </c>
      <c r="N146" s="225" t="s">
        <v>41</v>
      </c>
      <c r="O146" s="92"/>
      <c r="P146" s="226">
        <f>O146*H146</f>
        <v>0</v>
      </c>
      <c r="Q146" s="226">
        <v>0.0074700000000000001</v>
      </c>
      <c r="R146" s="226">
        <f>Q146*H146</f>
        <v>0.075447</v>
      </c>
      <c r="S146" s="226">
        <v>0</v>
      </c>
      <c r="T146" s="22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8" t="s">
        <v>138</v>
      </c>
      <c r="AT146" s="228" t="s">
        <v>134</v>
      </c>
      <c r="AU146" s="228" t="s">
        <v>86</v>
      </c>
      <c r="AY146" s="18" t="s">
        <v>131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8" t="s">
        <v>84</v>
      </c>
      <c r="BK146" s="229">
        <f>ROUND(I146*H146,2)</f>
        <v>0</v>
      </c>
      <c r="BL146" s="18" t="s">
        <v>138</v>
      </c>
      <c r="BM146" s="228" t="s">
        <v>149</v>
      </c>
    </row>
    <row r="147" s="13" customFormat="1">
      <c r="A147" s="13"/>
      <c r="B147" s="230"/>
      <c r="C147" s="231"/>
      <c r="D147" s="232" t="s">
        <v>140</v>
      </c>
      <c r="E147" s="233" t="s">
        <v>1</v>
      </c>
      <c r="F147" s="234" t="s">
        <v>150</v>
      </c>
      <c r="G147" s="231"/>
      <c r="H147" s="235">
        <v>10.1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140</v>
      </c>
      <c r="AU147" s="241" t="s">
        <v>86</v>
      </c>
      <c r="AV147" s="13" t="s">
        <v>86</v>
      </c>
      <c r="AW147" s="13" t="s">
        <v>32</v>
      </c>
      <c r="AX147" s="13" t="s">
        <v>84</v>
      </c>
      <c r="AY147" s="241" t="s">
        <v>131</v>
      </c>
    </row>
    <row r="148" s="2" customFormat="1" ht="24.15" customHeight="1">
      <c r="A148" s="39"/>
      <c r="B148" s="40"/>
      <c r="C148" s="216" t="s">
        <v>132</v>
      </c>
      <c r="D148" s="216" t="s">
        <v>134</v>
      </c>
      <c r="E148" s="217" t="s">
        <v>151</v>
      </c>
      <c r="F148" s="218" t="s">
        <v>152</v>
      </c>
      <c r="G148" s="219" t="s">
        <v>153</v>
      </c>
      <c r="H148" s="220">
        <v>2</v>
      </c>
      <c r="I148" s="221"/>
      <c r="J148" s="222">
        <f>ROUND(I148*H148,2)</f>
        <v>0</v>
      </c>
      <c r="K148" s="223"/>
      <c r="L148" s="45"/>
      <c r="M148" s="224" t="s">
        <v>1</v>
      </c>
      <c r="N148" s="225" t="s">
        <v>41</v>
      </c>
      <c r="O148" s="92"/>
      <c r="P148" s="226">
        <f>O148*H148</f>
        <v>0</v>
      </c>
      <c r="Q148" s="226">
        <v>0.081309999999999993</v>
      </c>
      <c r="R148" s="226">
        <f>Q148*H148</f>
        <v>0.16261999999999999</v>
      </c>
      <c r="S148" s="226">
        <v>0</v>
      </c>
      <c r="T148" s="22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8" t="s">
        <v>138</v>
      </c>
      <c r="AT148" s="228" t="s">
        <v>134</v>
      </c>
      <c r="AU148" s="228" t="s">
        <v>86</v>
      </c>
      <c r="AY148" s="18" t="s">
        <v>131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84</v>
      </c>
      <c r="BK148" s="229">
        <f>ROUND(I148*H148,2)</f>
        <v>0</v>
      </c>
      <c r="BL148" s="18" t="s">
        <v>138</v>
      </c>
      <c r="BM148" s="228" t="s">
        <v>154</v>
      </c>
    </row>
    <row r="149" s="2" customFormat="1" ht="24.15" customHeight="1">
      <c r="A149" s="39"/>
      <c r="B149" s="40"/>
      <c r="C149" s="216" t="s">
        <v>138</v>
      </c>
      <c r="D149" s="216" t="s">
        <v>134</v>
      </c>
      <c r="E149" s="217" t="s">
        <v>155</v>
      </c>
      <c r="F149" s="218" t="s">
        <v>156</v>
      </c>
      <c r="G149" s="219" t="s">
        <v>153</v>
      </c>
      <c r="H149" s="220">
        <v>1</v>
      </c>
      <c r="I149" s="221"/>
      <c r="J149" s="222">
        <f>ROUND(I149*H149,2)</f>
        <v>0</v>
      </c>
      <c r="K149" s="223"/>
      <c r="L149" s="45"/>
      <c r="M149" s="224" t="s">
        <v>1</v>
      </c>
      <c r="N149" s="225" t="s">
        <v>41</v>
      </c>
      <c r="O149" s="92"/>
      <c r="P149" s="226">
        <f>O149*H149</f>
        <v>0</v>
      </c>
      <c r="Q149" s="226">
        <v>0.10931</v>
      </c>
      <c r="R149" s="226">
        <f>Q149*H149</f>
        <v>0.10931</v>
      </c>
      <c r="S149" s="226">
        <v>0</v>
      </c>
      <c r="T149" s="22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8" t="s">
        <v>138</v>
      </c>
      <c r="AT149" s="228" t="s">
        <v>134</v>
      </c>
      <c r="AU149" s="228" t="s">
        <v>86</v>
      </c>
      <c r="AY149" s="18" t="s">
        <v>131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8" t="s">
        <v>84</v>
      </c>
      <c r="BK149" s="229">
        <f>ROUND(I149*H149,2)</f>
        <v>0</v>
      </c>
      <c r="BL149" s="18" t="s">
        <v>138</v>
      </c>
      <c r="BM149" s="228" t="s">
        <v>157</v>
      </c>
    </row>
    <row r="150" s="2" customFormat="1" ht="16.5" customHeight="1">
      <c r="A150" s="39"/>
      <c r="B150" s="40"/>
      <c r="C150" s="216" t="s">
        <v>158</v>
      </c>
      <c r="D150" s="216" t="s">
        <v>134</v>
      </c>
      <c r="E150" s="217" t="s">
        <v>159</v>
      </c>
      <c r="F150" s="218" t="s">
        <v>160</v>
      </c>
      <c r="G150" s="219" t="s">
        <v>161</v>
      </c>
      <c r="H150" s="220">
        <v>0.047</v>
      </c>
      <c r="I150" s="221"/>
      <c r="J150" s="222">
        <f>ROUND(I150*H150,2)</f>
        <v>0</v>
      </c>
      <c r="K150" s="223"/>
      <c r="L150" s="45"/>
      <c r="M150" s="224" t="s">
        <v>1</v>
      </c>
      <c r="N150" s="225" t="s">
        <v>41</v>
      </c>
      <c r="O150" s="92"/>
      <c r="P150" s="226">
        <f>O150*H150</f>
        <v>0</v>
      </c>
      <c r="Q150" s="226">
        <v>1.94302</v>
      </c>
      <c r="R150" s="226">
        <f>Q150*H150</f>
        <v>0.091321940000000004</v>
      </c>
      <c r="S150" s="226">
        <v>0</v>
      </c>
      <c r="T150" s="22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8" t="s">
        <v>138</v>
      </c>
      <c r="AT150" s="228" t="s">
        <v>134</v>
      </c>
      <c r="AU150" s="228" t="s">
        <v>86</v>
      </c>
      <c r="AY150" s="18" t="s">
        <v>131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8" t="s">
        <v>84</v>
      </c>
      <c r="BK150" s="229">
        <f>ROUND(I150*H150,2)</f>
        <v>0</v>
      </c>
      <c r="BL150" s="18" t="s">
        <v>138</v>
      </c>
      <c r="BM150" s="228" t="s">
        <v>162</v>
      </c>
    </row>
    <row r="151" s="15" customFormat="1">
      <c r="A151" s="15"/>
      <c r="B151" s="253"/>
      <c r="C151" s="254"/>
      <c r="D151" s="232" t="s">
        <v>140</v>
      </c>
      <c r="E151" s="255" t="s">
        <v>1</v>
      </c>
      <c r="F151" s="256" t="s">
        <v>163</v>
      </c>
      <c r="G151" s="254"/>
      <c r="H151" s="255" t="s">
        <v>1</v>
      </c>
      <c r="I151" s="257"/>
      <c r="J151" s="254"/>
      <c r="K151" s="254"/>
      <c r="L151" s="258"/>
      <c r="M151" s="259"/>
      <c r="N151" s="260"/>
      <c r="O151" s="260"/>
      <c r="P151" s="260"/>
      <c r="Q151" s="260"/>
      <c r="R151" s="260"/>
      <c r="S151" s="260"/>
      <c r="T151" s="26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2" t="s">
        <v>140</v>
      </c>
      <c r="AU151" s="262" t="s">
        <v>86</v>
      </c>
      <c r="AV151" s="15" t="s">
        <v>84</v>
      </c>
      <c r="AW151" s="15" t="s">
        <v>32</v>
      </c>
      <c r="AX151" s="15" t="s">
        <v>76</v>
      </c>
      <c r="AY151" s="262" t="s">
        <v>131</v>
      </c>
    </row>
    <row r="152" s="13" customFormat="1">
      <c r="A152" s="13"/>
      <c r="B152" s="230"/>
      <c r="C152" s="231"/>
      <c r="D152" s="232" t="s">
        <v>140</v>
      </c>
      <c r="E152" s="233" t="s">
        <v>1</v>
      </c>
      <c r="F152" s="234" t="s">
        <v>164</v>
      </c>
      <c r="G152" s="231"/>
      <c r="H152" s="235">
        <v>0.047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140</v>
      </c>
      <c r="AU152" s="241" t="s">
        <v>86</v>
      </c>
      <c r="AV152" s="13" t="s">
        <v>86</v>
      </c>
      <c r="AW152" s="13" t="s">
        <v>32</v>
      </c>
      <c r="AX152" s="13" t="s">
        <v>84</v>
      </c>
      <c r="AY152" s="241" t="s">
        <v>131</v>
      </c>
    </row>
    <row r="153" s="2" customFormat="1" ht="24.15" customHeight="1">
      <c r="A153" s="39"/>
      <c r="B153" s="40"/>
      <c r="C153" s="216" t="s">
        <v>165</v>
      </c>
      <c r="D153" s="216" t="s">
        <v>134</v>
      </c>
      <c r="E153" s="217" t="s">
        <v>166</v>
      </c>
      <c r="F153" s="218" t="s">
        <v>167</v>
      </c>
      <c r="G153" s="219" t="s">
        <v>168</v>
      </c>
      <c r="H153" s="220">
        <v>0.027</v>
      </c>
      <c r="I153" s="221"/>
      <c r="J153" s="222">
        <f>ROUND(I153*H153,2)</f>
        <v>0</v>
      </c>
      <c r="K153" s="223"/>
      <c r="L153" s="45"/>
      <c r="M153" s="224" t="s">
        <v>1</v>
      </c>
      <c r="N153" s="225" t="s">
        <v>41</v>
      </c>
      <c r="O153" s="92"/>
      <c r="P153" s="226">
        <f>O153*H153</f>
        <v>0</v>
      </c>
      <c r="Q153" s="226">
        <v>1.0900000000000001</v>
      </c>
      <c r="R153" s="226">
        <f>Q153*H153</f>
        <v>0.029430000000000001</v>
      </c>
      <c r="S153" s="226">
        <v>0</v>
      </c>
      <c r="T153" s="22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8" t="s">
        <v>138</v>
      </c>
      <c r="AT153" s="228" t="s">
        <v>134</v>
      </c>
      <c r="AU153" s="228" t="s">
        <v>86</v>
      </c>
      <c r="AY153" s="18" t="s">
        <v>131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8" t="s">
        <v>84</v>
      </c>
      <c r="BK153" s="229">
        <f>ROUND(I153*H153,2)</f>
        <v>0</v>
      </c>
      <c r="BL153" s="18" t="s">
        <v>138</v>
      </c>
      <c r="BM153" s="228" t="s">
        <v>169</v>
      </c>
    </row>
    <row r="154" s="15" customFormat="1">
      <c r="A154" s="15"/>
      <c r="B154" s="253"/>
      <c r="C154" s="254"/>
      <c r="D154" s="232" t="s">
        <v>140</v>
      </c>
      <c r="E154" s="255" t="s">
        <v>1</v>
      </c>
      <c r="F154" s="256" t="s">
        <v>163</v>
      </c>
      <c r="G154" s="254"/>
      <c r="H154" s="255" t="s">
        <v>1</v>
      </c>
      <c r="I154" s="257"/>
      <c r="J154" s="254"/>
      <c r="K154" s="254"/>
      <c r="L154" s="258"/>
      <c r="M154" s="259"/>
      <c r="N154" s="260"/>
      <c r="O154" s="260"/>
      <c r="P154" s="260"/>
      <c r="Q154" s="260"/>
      <c r="R154" s="260"/>
      <c r="S154" s="260"/>
      <c r="T154" s="26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2" t="s">
        <v>140</v>
      </c>
      <c r="AU154" s="262" t="s">
        <v>86</v>
      </c>
      <c r="AV154" s="15" t="s">
        <v>84</v>
      </c>
      <c r="AW154" s="15" t="s">
        <v>32</v>
      </c>
      <c r="AX154" s="15" t="s">
        <v>76</v>
      </c>
      <c r="AY154" s="262" t="s">
        <v>131</v>
      </c>
    </row>
    <row r="155" s="13" customFormat="1">
      <c r="A155" s="13"/>
      <c r="B155" s="230"/>
      <c r="C155" s="231"/>
      <c r="D155" s="232" t="s">
        <v>140</v>
      </c>
      <c r="E155" s="233" t="s">
        <v>1</v>
      </c>
      <c r="F155" s="234" t="s">
        <v>170</v>
      </c>
      <c r="G155" s="231"/>
      <c r="H155" s="235">
        <v>0.027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140</v>
      </c>
      <c r="AU155" s="241" t="s">
        <v>86</v>
      </c>
      <c r="AV155" s="13" t="s">
        <v>86</v>
      </c>
      <c r="AW155" s="13" t="s">
        <v>32</v>
      </c>
      <c r="AX155" s="13" t="s">
        <v>84</v>
      </c>
      <c r="AY155" s="241" t="s">
        <v>131</v>
      </c>
    </row>
    <row r="156" s="2" customFormat="1" ht="21.75" customHeight="1">
      <c r="A156" s="39"/>
      <c r="B156" s="40"/>
      <c r="C156" s="216" t="s">
        <v>171</v>
      </c>
      <c r="D156" s="216" t="s">
        <v>134</v>
      </c>
      <c r="E156" s="217" t="s">
        <v>172</v>
      </c>
      <c r="F156" s="218" t="s">
        <v>173</v>
      </c>
      <c r="G156" s="219" t="s">
        <v>137</v>
      </c>
      <c r="H156" s="220">
        <v>6.5999999999999996</v>
      </c>
      <c r="I156" s="221"/>
      <c r="J156" s="222">
        <f>ROUND(I156*H156,2)</f>
        <v>0</v>
      </c>
      <c r="K156" s="223"/>
      <c r="L156" s="45"/>
      <c r="M156" s="224" t="s">
        <v>1</v>
      </c>
      <c r="N156" s="225" t="s">
        <v>41</v>
      </c>
      <c r="O156" s="92"/>
      <c r="P156" s="226">
        <f>O156*H156</f>
        <v>0</v>
      </c>
      <c r="Q156" s="226">
        <v>0.028570000000000002</v>
      </c>
      <c r="R156" s="226">
        <f>Q156*H156</f>
        <v>0.18856200000000001</v>
      </c>
      <c r="S156" s="226">
        <v>0</v>
      </c>
      <c r="T156" s="22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8" t="s">
        <v>138</v>
      </c>
      <c r="AT156" s="228" t="s">
        <v>134</v>
      </c>
      <c r="AU156" s="228" t="s">
        <v>86</v>
      </c>
      <c r="AY156" s="18" t="s">
        <v>131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8" t="s">
        <v>84</v>
      </c>
      <c r="BK156" s="229">
        <f>ROUND(I156*H156,2)</f>
        <v>0</v>
      </c>
      <c r="BL156" s="18" t="s">
        <v>138</v>
      </c>
      <c r="BM156" s="228" t="s">
        <v>174</v>
      </c>
    </row>
    <row r="157" s="15" customFormat="1">
      <c r="A157" s="15"/>
      <c r="B157" s="253"/>
      <c r="C157" s="254"/>
      <c r="D157" s="232" t="s">
        <v>140</v>
      </c>
      <c r="E157" s="255" t="s">
        <v>1</v>
      </c>
      <c r="F157" s="256" t="s">
        <v>175</v>
      </c>
      <c r="G157" s="254"/>
      <c r="H157" s="255" t="s">
        <v>1</v>
      </c>
      <c r="I157" s="257"/>
      <c r="J157" s="254"/>
      <c r="K157" s="254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140</v>
      </c>
      <c r="AU157" s="262" t="s">
        <v>86</v>
      </c>
      <c r="AV157" s="15" t="s">
        <v>84</v>
      </c>
      <c r="AW157" s="15" t="s">
        <v>32</v>
      </c>
      <c r="AX157" s="15" t="s">
        <v>76</v>
      </c>
      <c r="AY157" s="262" t="s">
        <v>131</v>
      </c>
    </row>
    <row r="158" s="13" customFormat="1">
      <c r="A158" s="13"/>
      <c r="B158" s="230"/>
      <c r="C158" s="231"/>
      <c r="D158" s="232" t="s">
        <v>140</v>
      </c>
      <c r="E158" s="233" t="s">
        <v>1</v>
      </c>
      <c r="F158" s="234" t="s">
        <v>176</v>
      </c>
      <c r="G158" s="231"/>
      <c r="H158" s="235">
        <v>6.5999999999999996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140</v>
      </c>
      <c r="AU158" s="241" t="s">
        <v>86</v>
      </c>
      <c r="AV158" s="13" t="s">
        <v>86</v>
      </c>
      <c r="AW158" s="13" t="s">
        <v>32</v>
      </c>
      <c r="AX158" s="13" t="s">
        <v>84</v>
      </c>
      <c r="AY158" s="241" t="s">
        <v>131</v>
      </c>
    </row>
    <row r="159" s="2" customFormat="1" ht="33" customHeight="1">
      <c r="A159" s="39"/>
      <c r="B159" s="40"/>
      <c r="C159" s="216" t="s">
        <v>177</v>
      </c>
      <c r="D159" s="216" t="s">
        <v>134</v>
      </c>
      <c r="E159" s="217" t="s">
        <v>178</v>
      </c>
      <c r="F159" s="218" t="s">
        <v>179</v>
      </c>
      <c r="G159" s="219" t="s">
        <v>137</v>
      </c>
      <c r="H159" s="220">
        <v>1.76</v>
      </c>
      <c r="I159" s="221"/>
      <c r="J159" s="222">
        <f>ROUND(I159*H159,2)</f>
        <v>0</v>
      </c>
      <c r="K159" s="223"/>
      <c r="L159" s="45"/>
      <c r="M159" s="224" t="s">
        <v>1</v>
      </c>
      <c r="N159" s="225" t="s">
        <v>41</v>
      </c>
      <c r="O159" s="92"/>
      <c r="P159" s="226">
        <f>O159*H159</f>
        <v>0</v>
      </c>
      <c r="Q159" s="226">
        <v>0.063070000000000001</v>
      </c>
      <c r="R159" s="226">
        <f>Q159*H159</f>
        <v>0.1110032</v>
      </c>
      <c r="S159" s="226">
        <v>0</v>
      </c>
      <c r="T159" s="22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8" t="s">
        <v>138</v>
      </c>
      <c r="AT159" s="228" t="s">
        <v>134</v>
      </c>
      <c r="AU159" s="228" t="s">
        <v>86</v>
      </c>
      <c r="AY159" s="18" t="s">
        <v>131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8" t="s">
        <v>84</v>
      </c>
      <c r="BK159" s="229">
        <f>ROUND(I159*H159,2)</f>
        <v>0</v>
      </c>
      <c r="BL159" s="18" t="s">
        <v>138</v>
      </c>
      <c r="BM159" s="228" t="s">
        <v>180</v>
      </c>
    </row>
    <row r="160" s="15" customFormat="1">
      <c r="A160" s="15"/>
      <c r="B160" s="253"/>
      <c r="C160" s="254"/>
      <c r="D160" s="232" t="s">
        <v>140</v>
      </c>
      <c r="E160" s="255" t="s">
        <v>1</v>
      </c>
      <c r="F160" s="256" t="s">
        <v>181</v>
      </c>
      <c r="G160" s="254"/>
      <c r="H160" s="255" t="s">
        <v>1</v>
      </c>
      <c r="I160" s="257"/>
      <c r="J160" s="254"/>
      <c r="K160" s="254"/>
      <c r="L160" s="258"/>
      <c r="M160" s="259"/>
      <c r="N160" s="260"/>
      <c r="O160" s="260"/>
      <c r="P160" s="260"/>
      <c r="Q160" s="260"/>
      <c r="R160" s="260"/>
      <c r="S160" s="260"/>
      <c r="T160" s="26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2" t="s">
        <v>140</v>
      </c>
      <c r="AU160" s="262" t="s">
        <v>86</v>
      </c>
      <c r="AV160" s="15" t="s">
        <v>84</v>
      </c>
      <c r="AW160" s="15" t="s">
        <v>32</v>
      </c>
      <c r="AX160" s="15" t="s">
        <v>76</v>
      </c>
      <c r="AY160" s="262" t="s">
        <v>131</v>
      </c>
    </row>
    <row r="161" s="13" customFormat="1">
      <c r="A161" s="13"/>
      <c r="B161" s="230"/>
      <c r="C161" s="231"/>
      <c r="D161" s="232" t="s">
        <v>140</v>
      </c>
      <c r="E161" s="233" t="s">
        <v>1</v>
      </c>
      <c r="F161" s="234" t="s">
        <v>182</v>
      </c>
      <c r="G161" s="231"/>
      <c r="H161" s="235">
        <v>0.92100000000000004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140</v>
      </c>
      <c r="AU161" s="241" t="s">
        <v>86</v>
      </c>
      <c r="AV161" s="13" t="s">
        <v>86</v>
      </c>
      <c r="AW161" s="13" t="s">
        <v>32</v>
      </c>
      <c r="AX161" s="13" t="s">
        <v>76</v>
      </c>
      <c r="AY161" s="241" t="s">
        <v>131</v>
      </c>
    </row>
    <row r="162" s="15" customFormat="1">
      <c r="A162" s="15"/>
      <c r="B162" s="253"/>
      <c r="C162" s="254"/>
      <c r="D162" s="232" t="s">
        <v>140</v>
      </c>
      <c r="E162" s="255" t="s">
        <v>1</v>
      </c>
      <c r="F162" s="256" t="s">
        <v>181</v>
      </c>
      <c r="G162" s="254"/>
      <c r="H162" s="255" t="s">
        <v>1</v>
      </c>
      <c r="I162" s="257"/>
      <c r="J162" s="254"/>
      <c r="K162" s="254"/>
      <c r="L162" s="258"/>
      <c r="M162" s="259"/>
      <c r="N162" s="260"/>
      <c r="O162" s="260"/>
      <c r="P162" s="260"/>
      <c r="Q162" s="260"/>
      <c r="R162" s="260"/>
      <c r="S162" s="260"/>
      <c r="T162" s="26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2" t="s">
        <v>140</v>
      </c>
      <c r="AU162" s="262" t="s">
        <v>86</v>
      </c>
      <c r="AV162" s="15" t="s">
        <v>84</v>
      </c>
      <c r="AW162" s="15" t="s">
        <v>32</v>
      </c>
      <c r="AX162" s="15" t="s">
        <v>76</v>
      </c>
      <c r="AY162" s="262" t="s">
        <v>131</v>
      </c>
    </row>
    <row r="163" s="13" customFormat="1">
      <c r="A163" s="13"/>
      <c r="B163" s="230"/>
      <c r="C163" s="231"/>
      <c r="D163" s="232" t="s">
        <v>140</v>
      </c>
      <c r="E163" s="233" t="s">
        <v>1</v>
      </c>
      <c r="F163" s="234" t="s">
        <v>183</v>
      </c>
      <c r="G163" s="231"/>
      <c r="H163" s="235">
        <v>0.83899999999999997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140</v>
      </c>
      <c r="AU163" s="241" t="s">
        <v>86</v>
      </c>
      <c r="AV163" s="13" t="s">
        <v>86</v>
      </c>
      <c r="AW163" s="13" t="s">
        <v>32</v>
      </c>
      <c r="AX163" s="13" t="s">
        <v>76</v>
      </c>
      <c r="AY163" s="241" t="s">
        <v>131</v>
      </c>
    </row>
    <row r="164" s="14" customFormat="1">
      <c r="A164" s="14"/>
      <c r="B164" s="242"/>
      <c r="C164" s="243"/>
      <c r="D164" s="232" t="s">
        <v>140</v>
      </c>
      <c r="E164" s="244" t="s">
        <v>1</v>
      </c>
      <c r="F164" s="245" t="s">
        <v>145</v>
      </c>
      <c r="G164" s="243"/>
      <c r="H164" s="246">
        <v>1.76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140</v>
      </c>
      <c r="AU164" s="252" t="s">
        <v>86</v>
      </c>
      <c r="AV164" s="14" t="s">
        <v>138</v>
      </c>
      <c r="AW164" s="14" t="s">
        <v>32</v>
      </c>
      <c r="AX164" s="14" t="s">
        <v>84</v>
      </c>
      <c r="AY164" s="252" t="s">
        <v>131</v>
      </c>
    </row>
    <row r="165" s="2" customFormat="1" ht="24.15" customHeight="1">
      <c r="A165" s="39"/>
      <c r="B165" s="40"/>
      <c r="C165" s="216" t="s">
        <v>184</v>
      </c>
      <c r="D165" s="216" t="s">
        <v>134</v>
      </c>
      <c r="E165" s="217" t="s">
        <v>185</v>
      </c>
      <c r="F165" s="218" t="s">
        <v>186</v>
      </c>
      <c r="G165" s="219" t="s">
        <v>148</v>
      </c>
      <c r="H165" s="220">
        <v>5.2999999999999998</v>
      </c>
      <c r="I165" s="221"/>
      <c r="J165" s="222">
        <f>ROUND(I165*H165,2)</f>
        <v>0</v>
      </c>
      <c r="K165" s="223"/>
      <c r="L165" s="45"/>
      <c r="M165" s="224" t="s">
        <v>1</v>
      </c>
      <c r="N165" s="225" t="s">
        <v>41</v>
      </c>
      <c r="O165" s="92"/>
      <c r="P165" s="226">
        <f>O165*H165</f>
        <v>0</v>
      </c>
      <c r="Q165" s="226">
        <v>0.00013999999999999999</v>
      </c>
      <c r="R165" s="226">
        <f>Q165*H165</f>
        <v>0.00074199999999999993</v>
      </c>
      <c r="S165" s="226">
        <v>0</v>
      </c>
      <c r="T165" s="22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8" t="s">
        <v>138</v>
      </c>
      <c r="AT165" s="228" t="s">
        <v>134</v>
      </c>
      <c r="AU165" s="228" t="s">
        <v>86</v>
      </c>
      <c r="AY165" s="18" t="s">
        <v>131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8" t="s">
        <v>84</v>
      </c>
      <c r="BK165" s="229">
        <f>ROUND(I165*H165,2)</f>
        <v>0</v>
      </c>
      <c r="BL165" s="18" t="s">
        <v>138</v>
      </c>
      <c r="BM165" s="228" t="s">
        <v>187</v>
      </c>
    </row>
    <row r="166" s="15" customFormat="1">
      <c r="A166" s="15"/>
      <c r="B166" s="253"/>
      <c r="C166" s="254"/>
      <c r="D166" s="232" t="s">
        <v>140</v>
      </c>
      <c r="E166" s="255" t="s">
        <v>1</v>
      </c>
      <c r="F166" s="256" t="s">
        <v>188</v>
      </c>
      <c r="G166" s="254"/>
      <c r="H166" s="255" t="s">
        <v>1</v>
      </c>
      <c r="I166" s="257"/>
      <c r="J166" s="254"/>
      <c r="K166" s="254"/>
      <c r="L166" s="258"/>
      <c r="M166" s="259"/>
      <c r="N166" s="260"/>
      <c r="O166" s="260"/>
      <c r="P166" s="260"/>
      <c r="Q166" s="260"/>
      <c r="R166" s="260"/>
      <c r="S166" s="260"/>
      <c r="T166" s="26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2" t="s">
        <v>140</v>
      </c>
      <c r="AU166" s="262" t="s">
        <v>86</v>
      </c>
      <c r="AV166" s="15" t="s">
        <v>84</v>
      </c>
      <c r="AW166" s="15" t="s">
        <v>32</v>
      </c>
      <c r="AX166" s="15" t="s">
        <v>76</v>
      </c>
      <c r="AY166" s="262" t="s">
        <v>131</v>
      </c>
    </row>
    <row r="167" s="13" customFormat="1">
      <c r="A167" s="13"/>
      <c r="B167" s="230"/>
      <c r="C167" s="231"/>
      <c r="D167" s="232" t="s">
        <v>140</v>
      </c>
      <c r="E167" s="233" t="s">
        <v>1</v>
      </c>
      <c r="F167" s="234" t="s">
        <v>189</v>
      </c>
      <c r="G167" s="231"/>
      <c r="H167" s="235">
        <v>5.2999999999999998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140</v>
      </c>
      <c r="AU167" s="241" t="s">
        <v>86</v>
      </c>
      <c r="AV167" s="13" t="s">
        <v>86</v>
      </c>
      <c r="AW167" s="13" t="s">
        <v>32</v>
      </c>
      <c r="AX167" s="13" t="s">
        <v>84</v>
      </c>
      <c r="AY167" s="241" t="s">
        <v>131</v>
      </c>
    </row>
    <row r="168" s="2" customFormat="1" ht="24.15" customHeight="1">
      <c r="A168" s="39"/>
      <c r="B168" s="40"/>
      <c r="C168" s="216" t="s">
        <v>190</v>
      </c>
      <c r="D168" s="216" t="s">
        <v>134</v>
      </c>
      <c r="E168" s="217" t="s">
        <v>191</v>
      </c>
      <c r="F168" s="218" t="s">
        <v>192</v>
      </c>
      <c r="G168" s="219" t="s">
        <v>137</v>
      </c>
      <c r="H168" s="220">
        <v>0.312</v>
      </c>
      <c r="I168" s="221"/>
      <c r="J168" s="222">
        <f>ROUND(I168*H168,2)</f>
        <v>0</v>
      </c>
      <c r="K168" s="223"/>
      <c r="L168" s="45"/>
      <c r="M168" s="224" t="s">
        <v>1</v>
      </c>
      <c r="N168" s="225" t="s">
        <v>41</v>
      </c>
      <c r="O168" s="92"/>
      <c r="P168" s="226">
        <f>O168*H168</f>
        <v>0</v>
      </c>
      <c r="Q168" s="226">
        <v>0.17818000000000001</v>
      </c>
      <c r="R168" s="226">
        <f>Q168*H168</f>
        <v>0.055592160000000002</v>
      </c>
      <c r="S168" s="226">
        <v>0</v>
      </c>
      <c r="T168" s="22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8" t="s">
        <v>138</v>
      </c>
      <c r="AT168" s="228" t="s">
        <v>134</v>
      </c>
      <c r="AU168" s="228" t="s">
        <v>86</v>
      </c>
      <c r="AY168" s="18" t="s">
        <v>131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8" t="s">
        <v>84</v>
      </c>
      <c r="BK168" s="229">
        <f>ROUND(I168*H168,2)</f>
        <v>0</v>
      </c>
      <c r="BL168" s="18" t="s">
        <v>138</v>
      </c>
      <c r="BM168" s="228" t="s">
        <v>193</v>
      </c>
    </row>
    <row r="169" s="15" customFormat="1">
      <c r="A169" s="15"/>
      <c r="B169" s="253"/>
      <c r="C169" s="254"/>
      <c r="D169" s="232" t="s">
        <v>140</v>
      </c>
      <c r="E169" s="255" t="s">
        <v>1</v>
      </c>
      <c r="F169" s="256" t="s">
        <v>163</v>
      </c>
      <c r="G169" s="254"/>
      <c r="H169" s="255" t="s">
        <v>1</v>
      </c>
      <c r="I169" s="257"/>
      <c r="J169" s="254"/>
      <c r="K169" s="254"/>
      <c r="L169" s="258"/>
      <c r="M169" s="259"/>
      <c r="N169" s="260"/>
      <c r="O169" s="260"/>
      <c r="P169" s="260"/>
      <c r="Q169" s="260"/>
      <c r="R169" s="260"/>
      <c r="S169" s="260"/>
      <c r="T169" s="26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2" t="s">
        <v>140</v>
      </c>
      <c r="AU169" s="262" t="s">
        <v>86</v>
      </c>
      <c r="AV169" s="15" t="s">
        <v>84</v>
      </c>
      <c r="AW169" s="15" t="s">
        <v>32</v>
      </c>
      <c r="AX169" s="15" t="s">
        <v>76</v>
      </c>
      <c r="AY169" s="262" t="s">
        <v>131</v>
      </c>
    </row>
    <row r="170" s="13" customFormat="1">
      <c r="A170" s="13"/>
      <c r="B170" s="230"/>
      <c r="C170" s="231"/>
      <c r="D170" s="232" t="s">
        <v>140</v>
      </c>
      <c r="E170" s="233" t="s">
        <v>1</v>
      </c>
      <c r="F170" s="234" t="s">
        <v>194</v>
      </c>
      <c r="G170" s="231"/>
      <c r="H170" s="235">
        <v>0.312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140</v>
      </c>
      <c r="AU170" s="241" t="s">
        <v>86</v>
      </c>
      <c r="AV170" s="13" t="s">
        <v>86</v>
      </c>
      <c r="AW170" s="13" t="s">
        <v>32</v>
      </c>
      <c r="AX170" s="13" t="s">
        <v>84</v>
      </c>
      <c r="AY170" s="241" t="s">
        <v>131</v>
      </c>
    </row>
    <row r="171" s="2" customFormat="1" ht="24.15" customHeight="1">
      <c r="A171" s="39"/>
      <c r="B171" s="40"/>
      <c r="C171" s="216" t="s">
        <v>195</v>
      </c>
      <c r="D171" s="216" t="s">
        <v>134</v>
      </c>
      <c r="E171" s="217" t="s">
        <v>196</v>
      </c>
      <c r="F171" s="218" t="s">
        <v>197</v>
      </c>
      <c r="G171" s="219" t="s">
        <v>137</v>
      </c>
      <c r="H171" s="220">
        <v>1.2010000000000001</v>
      </c>
      <c r="I171" s="221"/>
      <c r="J171" s="222">
        <f>ROUND(I171*H171,2)</f>
        <v>0</v>
      </c>
      <c r="K171" s="223"/>
      <c r="L171" s="45"/>
      <c r="M171" s="224" t="s">
        <v>1</v>
      </c>
      <c r="N171" s="225" t="s">
        <v>41</v>
      </c>
      <c r="O171" s="92"/>
      <c r="P171" s="226">
        <f>O171*H171</f>
        <v>0</v>
      </c>
      <c r="Q171" s="226">
        <v>0.0078499999999999993</v>
      </c>
      <c r="R171" s="226">
        <f>Q171*H171</f>
        <v>0.0094278499999999998</v>
      </c>
      <c r="S171" s="226">
        <v>0</v>
      </c>
      <c r="T171" s="22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8" t="s">
        <v>138</v>
      </c>
      <c r="AT171" s="228" t="s">
        <v>134</v>
      </c>
      <c r="AU171" s="228" t="s">
        <v>86</v>
      </c>
      <c r="AY171" s="18" t="s">
        <v>131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8" t="s">
        <v>84</v>
      </c>
      <c r="BK171" s="229">
        <f>ROUND(I171*H171,2)</f>
        <v>0</v>
      </c>
      <c r="BL171" s="18" t="s">
        <v>138</v>
      </c>
      <c r="BM171" s="228" t="s">
        <v>198</v>
      </c>
    </row>
    <row r="172" s="15" customFormat="1">
      <c r="A172" s="15"/>
      <c r="B172" s="253"/>
      <c r="C172" s="254"/>
      <c r="D172" s="232" t="s">
        <v>140</v>
      </c>
      <c r="E172" s="255" t="s">
        <v>1</v>
      </c>
      <c r="F172" s="256" t="s">
        <v>163</v>
      </c>
      <c r="G172" s="254"/>
      <c r="H172" s="255" t="s">
        <v>1</v>
      </c>
      <c r="I172" s="257"/>
      <c r="J172" s="254"/>
      <c r="K172" s="254"/>
      <c r="L172" s="258"/>
      <c r="M172" s="259"/>
      <c r="N172" s="260"/>
      <c r="O172" s="260"/>
      <c r="P172" s="260"/>
      <c r="Q172" s="260"/>
      <c r="R172" s="260"/>
      <c r="S172" s="260"/>
      <c r="T172" s="26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2" t="s">
        <v>140</v>
      </c>
      <c r="AU172" s="262" t="s">
        <v>86</v>
      </c>
      <c r="AV172" s="15" t="s">
        <v>84</v>
      </c>
      <c r="AW172" s="15" t="s">
        <v>32</v>
      </c>
      <c r="AX172" s="15" t="s">
        <v>76</v>
      </c>
      <c r="AY172" s="262" t="s">
        <v>131</v>
      </c>
    </row>
    <row r="173" s="13" customFormat="1">
      <c r="A173" s="13"/>
      <c r="B173" s="230"/>
      <c r="C173" s="231"/>
      <c r="D173" s="232" t="s">
        <v>140</v>
      </c>
      <c r="E173" s="233" t="s">
        <v>1</v>
      </c>
      <c r="F173" s="234" t="s">
        <v>199</v>
      </c>
      <c r="G173" s="231"/>
      <c r="H173" s="235">
        <v>1.2010000000000001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140</v>
      </c>
      <c r="AU173" s="241" t="s">
        <v>86</v>
      </c>
      <c r="AV173" s="13" t="s">
        <v>86</v>
      </c>
      <c r="AW173" s="13" t="s">
        <v>32</v>
      </c>
      <c r="AX173" s="13" t="s">
        <v>84</v>
      </c>
      <c r="AY173" s="241" t="s">
        <v>131</v>
      </c>
    </row>
    <row r="174" s="12" customFormat="1" ht="22.8" customHeight="1">
      <c r="A174" s="12"/>
      <c r="B174" s="200"/>
      <c r="C174" s="201"/>
      <c r="D174" s="202" t="s">
        <v>75</v>
      </c>
      <c r="E174" s="214" t="s">
        <v>138</v>
      </c>
      <c r="F174" s="214" t="s">
        <v>200</v>
      </c>
      <c r="G174" s="201"/>
      <c r="H174" s="201"/>
      <c r="I174" s="204"/>
      <c r="J174" s="215">
        <f>BK174</f>
        <v>0</v>
      </c>
      <c r="K174" s="201"/>
      <c r="L174" s="206"/>
      <c r="M174" s="207"/>
      <c r="N174" s="208"/>
      <c r="O174" s="208"/>
      <c r="P174" s="209">
        <f>SUM(P175:P182)</f>
        <v>0</v>
      </c>
      <c r="Q174" s="208"/>
      <c r="R174" s="209">
        <f>SUM(R175:R182)</f>
        <v>1.2935954599999999</v>
      </c>
      <c r="S174" s="208"/>
      <c r="T174" s="210">
        <f>SUM(T175:T182)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1" t="s">
        <v>84</v>
      </c>
      <c r="AT174" s="212" t="s">
        <v>75</v>
      </c>
      <c r="AU174" s="212" t="s">
        <v>84</v>
      </c>
      <c r="AY174" s="211" t="s">
        <v>131</v>
      </c>
      <c r="BK174" s="213">
        <f>SUM(BK175:BK182)</f>
        <v>0</v>
      </c>
    </row>
    <row r="175" s="2" customFormat="1" ht="16.5" customHeight="1">
      <c r="A175" s="39"/>
      <c r="B175" s="40"/>
      <c r="C175" s="216" t="s">
        <v>8</v>
      </c>
      <c r="D175" s="216" t="s">
        <v>134</v>
      </c>
      <c r="E175" s="217" t="s">
        <v>201</v>
      </c>
      <c r="F175" s="218" t="s">
        <v>202</v>
      </c>
      <c r="G175" s="219" t="s">
        <v>161</v>
      </c>
      <c r="H175" s="220">
        <v>0.375</v>
      </c>
      <c r="I175" s="221"/>
      <c r="J175" s="222">
        <f>ROUND(I175*H175,2)</f>
        <v>0</v>
      </c>
      <c r="K175" s="223"/>
      <c r="L175" s="45"/>
      <c r="M175" s="224" t="s">
        <v>1</v>
      </c>
      <c r="N175" s="225" t="s">
        <v>41</v>
      </c>
      <c r="O175" s="92"/>
      <c r="P175" s="226">
        <f>O175*H175</f>
        <v>0</v>
      </c>
      <c r="Q175" s="226">
        <v>2.5019800000000001</v>
      </c>
      <c r="R175" s="226">
        <f>Q175*H175</f>
        <v>0.93824250000000009</v>
      </c>
      <c r="S175" s="226">
        <v>0</v>
      </c>
      <c r="T175" s="22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8" t="s">
        <v>138</v>
      </c>
      <c r="AT175" s="228" t="s">
        <v>134</v>
      </c>
      <c r="AU175" s="228" t="s">
        <v>86</v>
      </c>
      <c r="AY175" s="18" t="s">
        <v>131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8" t="s">
        <v>84</v>
      </c>
      <c r="BK175" s="229">
        <f>ROUND(I175*H175,2)</f>
        <v>0</v>
      </c>
      <c r="BL175" s="18" t="s">
        <v>138</v>
      </c>
      <c r="BM175" s="228" t="s">
        <v>203</v>
      </c>
    </row>
    <row r="176" s="15" customFormat="1">
      <c r="A176" s="15"/>
      <c r="B176" s="253"/>
      <c r="C176" s="254"/>
      <c r="D176" s="232" t="s">
        <v>140</v>
      </c>
      <c r="E176" s="255" t="s">
        <v>1</v>
      </c>
      <c r="F176" s="256" t="s">
        <v>204</v>
      </c>
      <c r="G176" s="254"/>
      <c r="H176" s="255" t="s">
        <v>1</v>
      </c>
      <c r="I176" s="257"/>
      <c r="J176" s="254"/>
      <c r="K176" s="254"/>
      <c r="L176" s="258"/>
      <c r="M176" s="259"/>
      <c r="N176" s="260"/>
      <c r="O176" s="260"/>
      <c r="P176" s="260"/>
      <c r="Q176" s="260"/>
      <c r="R176" s="260"/>
      <c r="S176" s="260"/>
      <c r="T176" s="26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2" t="s">
        <v>140</v>
      </c>
      <c r="AU176" s="262" t="s">
        <v>86</v>
      </c>
      <c r="AV176" s="15" t="s">
        <v>84</v>
      </c>
      <c r="AW176" s="15" t="s">
        <v>32</v>
      </c>
      <c r="AX176" s="15" t="s">
        <v>76</v>
      </c>
      <c r="AY176" s="262" t="s">
        <v>131</v>
      </c>
    </row>
    <row r="177" s="13" customFormat="1">
      <c r="A177" s="13"/>
      <c r="B177" s="230"/>
      <c r="C177" s="231"/>
      <c r="D177" s="232" t="s">
        <v>140</v>
      </c>
      <c r="E177" s="233" t="s">
        <v>1</v>
      </c>
      <c r="F177" s="234" t="s">
        <v>205</v>
      </c>
      <c r="G177" s="231"/>
      <c r="H177" s="235">
        <v>0.375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140</v>
      </c>
      <c r="AU177" s="241" t="s">
        <v>86</v>
      </c>
      <c r="AV177" s="13" t="s">
        <v>86</v>
      </c>
      <c r="AW177" s="13" t="s">
        <v>32</v>
      </c>
      <c r="AX177" s="13" t="s">
        <v>84</v>
      </c>
      <c r="AY177" s="241" t="s">
        <v>131</v>
      </c>
    </row>
    <row r="178" s="2" customFormat="1" ht="24.15" customHeight="1">
      <c r="A178" s="39"/>
      <c r="B178" s="40"/>
      <c r="C178" s="216" t="s">
        <v>206</v>
      </c>
      <c r="D178" s="216" t="s">
        <v>134</v>
      </c>
      <c r="E178" s="217" t="s">
        <v>207</v>
      </c>
      <c r="F178" s="218" t="s">
        <v>208</v>
      </c>
      <c r="G178" s="219" t="s">
        <v>148</v>
      </c>
      <c r="H178" s="220">
        <v>10.699999999999999</v>
      </c>
      <c r="I178" s="221"/>
      <c r="J178" s="222">
        <f>ROUND(I178*H178,2)</f>
        <v>0</v>
      </c>
      <c r="K178" s="223"/>
      <c r="L178" s="45"/>
      <c r="M178" s="224" t="s">
        <v>1</v>
      </c>
      <c r="N178" s="225" t="s">
        <v>41</v>
      </c>
      <c r="O178" s="92"/>
      <c r="P178" s="226">
        <f>O178*H178</f>
        <v>0</v>
      </c>
      <c r="Q178" s="226">
        <v>0.027699999999999999</v>
      </c>
      <c r="R178" s="226">
        <f>Q178*H178</f>
        <v>0.29638999999999999</v>
      </c>
      <c r="S178" s="226">
        <v>0</v>
      </c>
      <c r="T178" s="22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8" t="s">
        <v>138</v>
      </c>
      <c r="AT178" s="228" t="s">
        <v>134</v>
      </c>
      <c r="AU178" s="228" t="s">
        <v>86</v>
      </c>
      <c r="AY178" s="18" t="s">
        <v>131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8" t="s">
        <v>84</v>
      </c>
      <c r="BK178" s="229">
        <f>ROUND(I178*H178,2)</f>
        <v>0</v>
      </c>
      <c r="BL178" s="18" t="s">
        <v>138</v>
      </c>
      <c r="BM178" s="228" t="s">
        <v>209</v>
      </c>
    </row>
    <row r="179" s="13" customFormat="1">
      <c r="A179" s="13"/>
      <c r="B179" s="230"/>
      <c r="C179" s="231"/>
      <c r="D179" s="232" t="s">
        <v>140</v>
      </c>
      <c r="E179" s="233" t="s">
        <v>1</v>
      </c>
      <c r="F179" s="234" t="s">
        <v>210</v>
      </c>
      <c r="G179" s="231"/>
      <c r="H179" s="235">
        <v>10.699999999999999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140</v>
      </c>
      <c r="AU179" s="241" t="s">
        <v>86</v>
      </c>
      <c r="AV179" s="13" t="s">
        <v>86</v>
      </c>
      <c r="AW179" s="13" t="s">
        <v>32</v>
      </c>
      <c r="AX179" s="13" t="s">
        <v>84</v>
      </c>
      <c r="AY179" s="241" t="s">
        <v>131</v>
      </c>
    </row>
    <row r="180" s="2" customFormat="1" ht="24.15" customHeight="1">
      <c r="A180" s="39"/>
      <c r="B180" s="40"/>
      <c r="C180" s="216" t="s">
        <v>211</v>
      </c>
      <c r="D180" s="216" t="s">
        <v>134</v>
      </c>
      <c r="E180" s="217" t="s">
        <v>212</v>
      </c>
      <c r="F180" s="218" t="s">
        <v>213</v>
      </c>
      <c r="G180" s="219" t="s">
        <v>168</v>
      </c>
      <c r="H180" s="220">
        <v>0.056000000000000001</v>
      </c>
      <c r="I180" s="221"/>
      <c r="J180" s="222">
        <f>ROUND(I180*H180,2)</f>
        <v>0</v>
      </c>
      <c r="K180" s="223"/>
      <c r="L180" s="45"/>
      <c r="M180" s="224" t="s">
        <v>1</v>
      </c>
      <c r="N180" s="225" t="s">
        <v>41</v>
      </c>
      <c r="O180" s="92"/>
      <c r="P180" s="226">
        <f>O180*H180</f>
        <v>0</v>
      </c>
      <c r="Q180" s="226">
        <v>1.05291</v>
      </c>
      <c r="R180" s="226">
        <f>Q180*H180</f>
        <v>0.058962960000000002</v>
      </c>
      <c r="S180" s="226">
        <v>0</v>
      </c>
      <c r="T180" s="22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8" t="s">
        <v>138</v>
      </c>
      <c r="AT180" s="228" t="s">
        <v>134</v>
      </c>
      <c r="AU180" s="228" t="s">
        <v>86</v>
      </c>
      <c r="AY180" s="18" t="s">
        <v>131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8" t="s">
        <v>84</v>
      </c>
      <c r="BK180" s="229">
        <f>ROUND(I180*H180,2)</f>
        <v>0</v>
      </c>
      <c r="BL180" s="18" t="s">
        <v>138</v>
      </c>
      <c r="BM180" s="228" t="s">
        <v>214</v>
      </c>
    </row>
    <row r="181" s="15" customFormat="1">
      <c r="A181" s="15"/>
      <c r="B181" s="253"/>
      <c r="C181" s="254"/>
      <c r="D181" s="232" t="s">
        <v>140</v>
      </c>
      <c r="E181" s="255" t="s">
        <v>1</v>
      </c>
      <c r="F181" s="256" t="s">
        <v>215</v>
      </c>
      <c r="G181" s="254"/>
      <c r="H181" s="255" t="s">
        <v>1</v>
      </c>
      <c r="I181" s="257"/>
      <c r="J181" s="254"/>
      <c r="K181" s="254"/>
      <c r="L181" s="258"/>
      <c r="M181" s="259"/>
      <c r="N181" s="260"/>
      <c r="O181" s="260"/>
      <c r="P181" s="260"/>
      <c r="Q181" s="260"/>
      <c r="R181" s="260"/>
      <c r="S181" s="260"/>
      <c r="T181" s="26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2" t="s">
        <v>140</v>
      </c>
      <c r="AU181" s="262" t="s">
        <v>86</v>
      </c>
      <c r="AV181" s="15" t="s">
        <v>84</v>
      </c>
      <c r="AW181" s="15" t="s">
        <v>32</v>
      </c>
      <c r="AX181" s="15" t="s">
        <v>76</v>
      </c>
      <c r="AY181" s="262" t="s">
        <v>131</v>
      </c>
    </row>
    <row r="182" s="13" customFormat="1">
      <c r="A182" s="13"/>
      <c r="B182" s="230"/>
      <c r="C182" s="231"/>
      <c r="D182" s="232" t="s">
        <v>140</v>
      </c>
      <c r="E182" s="233" t="s">
        <v>1</v>
      </c>
      <c r="F182" s="234" t="s">
        <v>216</v>
      </c>
      <c r="G182" s="231"/>
      <c r="H182" s="235">
        <v>0.056000000000000001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140</v>
      </c>
      <c r="AU182" s="241" t="s">
        <v>86</v>
      </c>
      <c r="AV182" s="13" t="s">
        <v>86</v>
      </c>
      <c r="AW182" s="13" t="s">
        <v>32</v>
      </c>
      <c r="AX182" s="13" t="s">
        <v>84</v>
      </c>
      <c r="AY182" s="241" t="s">
        <v>131</v>
      </c>
    </row>
    <row r="183" s="12" customFormat="1" ht="22.8" customHeight="1">
      <c r="A183" s="12"/>
      <c r="B183" s="200"/>
      <c r="C183" s="201"/>
      <c r="D183" s="202" t="s">
        <v>75</v>
      </c>
      <c r="E183" s="214" t="s">
        <v>165</v>
      </c>
      <c r="F183" s="214" t="s">
        <v>217</v>
      </c>
      <c r="G183" s="201"/>
      <c r="H183" s="201"/>
      <c r="I183" s="204"/>
      <c r="J183" s="215">
        <f>BK183</f>
        <v>0</v>
      </c>
      <c r="K183" s="201"/>
      <c r="L183" s="206"/>
      <c r="M183" s="207"/>
      <c r="N183" s="208"/>
      <c r="O183" s="208"/>
      <c r="P183" s="209">
        <f>SUM(P184:P253)</f>
        <v>0</v>
      </c>
      <c r="Q183" s="208"/>
      <c r="R183" s="209">
        <f>SUM(R184:R253)</f>
        <v>1.1013772000000002</v>
      </c>
      <c r="S183" s="208"/>
      <c r="T183" s="210">
        <f>SUM(T184:T253)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1" t="s">
        <v>84</v>
      </c>
      <c r="AT183" s="212" t="s">
        <v>75</v>
      </c>
      <c r="AU183" s="212" t="s">
        <v>84</v>
      </c>
      <c r="AY183" s="211" t="s">
        <v>131</v>
      </c>
      <c r="BK183" s="213">
        <f>SUM(BK184:BK253)</f>
        <v>0</v>
      </c>
    </row>
    <row r="184" s="2" customFormat="1" ht="24.15" customHeight="1">
      <c r="A184" s="39"/>
      <c r="B184" s="40"/>
      <c r="C184" s="216" t="s">
        <v>218</v>
      </c>
      <c r="D184" s="216" t="s">
        <v>134</v>
      </c>
      <c r="E184" s="217" t="s">
        <v>219</v>
      </c>
      <c r="F184" s="218" t="s">
        <v>220</v>
      </c>
      <c r="G184" s="219" t="s">
        <v>137</v>
      </c>
      <c r="H184" s="220">
        <v>77.540000000000006</v>
      </c>
      <c r="I184" s="221"/>
      <c r="J184" s="222">
        <f>ROUND(I184*H184,2)</f>
        <v>0</v>
      </c>
      <c r="K184" s="223"/>
      <c r="L184" s="45"/>
      <c r="M184" s="224" t="s">
        <v>1</v>
      </c>
      <c r="N184" s="225" t="s">
        <v>41</v>
      </c>
      <c r="O184" s="92"/>
      <c r="P184" s="226">
        <f>O184*H184</f>
        <v>0</v>
      </c>
      <c r="Q184" s="226">
        <v>0.00025999999999999998</v>
      </c>
      <c r="R184" s="226">
        <f>Q184*H184</f>
        <v>0.020160399999999998</v>
      </c>
      <c r="S184" s="226">
        <v>0</v>
      </c>
      <c r="T184" s="22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8" t="s">
        <v>138</v>
      </c>
      <c r="AT184" s="228" t="s">
        <v>134</v>
      </c>
      <c r="AU184" s="228" t="s">
        <v>86</v>
      </c>
      <c r="AY184" s="18" t="s">
        <v>131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8" t="s">
        <v>84</v>
      </c>
      <c r="BK184" s="229">
        <f>ROUND(I184*H184,2)</f>
        <v>0</v>
      </c>
      <c r="BL184" s="18" t="s">
        <v>138</v>
      </c>
      <c r="BM184" s="228" t="s">
        <v>221</v>
      </c>
    </row>
    <row r="185" s="15" customFormat="1">
      <c r="A185" s="15"/>
      <c r="B185" s="253"/>
      <c r="C185" s="254"/>
      <c r="D185" s="232" t="s">
        <v>140</v>
      </c>
      <c r="E185" s="255" t="s">
        <v>1</v>
      </c>
      <c r="F185" s="256" t="s">
        <v>222</v>
      </c>
      <c r="G185" s="254"/>
      <c r="H185" s="255" t="s">
        <v>1</v>
      </c>
      <c r="I185" s="257"/>
      <c r="J185" s="254"/>
      <c r="K185" s="254"/>
      <c r="L185" s="258"/>
      <c r="M185" s="259"/>
      <c r="N185" s="260"/>
      <c r="O185" s="260"/>
      <c r="P185" s="260"/>
      <c r="Q185" s="260"/>
      <c r="R185" s="260"/>
      <c r="S185" s="260"/>
      <c r="T185" s="261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2" t="s">
        <v>140</v>
      </c>
      <c r="AU185" s="262" t="s">
        <v>86</v>
      </c>
      <c r="AV185" s="15" t="s">
        <v>84</v>
      </c>
      <c r="AW185" s="15" t="s">
        <v>32</v>
      </c>
      <c r="AX185" s="15" t="s">
        <v>76</v>
      </c>
      <c r="AY185" s="262" t="s">
        <v>131</v>
      </c>
    </row>
    <row r="186" s="13" customFormat="1">
      <c r="A186" s="13"/>
      <c r="B186" s="230"/>
      <c r="C186" s="231"/>
      <c r="D186" s="232" t="s">
        <v>140</v>
      </c>
      <c r="E186" s="233" t="s">
        <v>1</v>
      </c>
      <c r="F186" s="234" t="s">
        <v>223</v>
      </c>
      <c r="G186" s="231"/>
      <c r="H186" s="235">
        <v>9.0999999999999996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140</v>
      </c>
      <c r="AU186" s="241" t="s">
        <v>86</v>
      </c>
      <c r="AV186" s="13" t="s">
        <v>86</v>
      </c>
      <c r="AW186" s="13" t="s">
        <v>32</v>
      </c>
      <c r="AX186" s="13" t="s">
        <v>76</v>
      </c>
      <c r="AY186" s="241" t="s">
        <v>131</v>
      </c>
    </row>
    <row r="187" s="13" customFormat="1">
      <c r="A187" s="13"/>
      <c r="B187" s="230"/>
      <c r="C187" s="231"/>
      <c r="D187" s="232" t="s">
        <v>140</v>
      </c>
      <c r="E187" s="233" t="s">
        <v>1</v>
      </c>
      <c r="F187" s="234" t="s">
        <v>224</v>
      </c>
      <c r="G187" s="231"/>
      <c r="H187" s="235">
        <v>-1.53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140</v>
      </c>
      <c r="AU187" s="241" t="s">
        <v>86</v>
      </c>
      <c r="AV187" s="13" t="s">
        <v>86</v>
      </c>
      <c r="AW187" s="13" t="s">
        <v>32</v>
      </c>
      <c r="AX187" s="13" t="s">
        <v>76</v>
      </c>
      <c r="AY187" s="241" t="s">
        <v>131</v>
      </c>
    </row>
    <row r="188" s="16" customFormat="1">
      <c r="A188" s="16"/>
      <c r="B188" s="263"/>
      <c r="C188" s="264"/>
      <c r="D188" s="232" t="s">
        <v>140</v>
      </c>
      <c r="E188" s="265" t="s">
        <v>1</v>
      </c>
      <c r="F188" s="266" t="s">
        <v>225</v>
      </c>
      <c r="G188" s="264"/>
      <c r="H188" s="267">
        <v>7.5699999999999994</v>
      </c>
      <c r="I188" s="268"/>
      <c r="J188" s="264"/>
      <c r="K188" s="264"/>
      <c r="L188" s="269"/>
      <c r="M188" s="270"/>
      <c r="N188" s="271"/>
      <c r="O188" s="271"/>
      <c r="P188" s="271"/>
      <c r="Q188" s="271"/>
      <c r="R188" s="271"/>
      <c r="S188" s="271"/>
      <c r="T188" s="272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3" t="s">
        <v>140</v>
      </c>
      <c r="AU188" s="273" t="s">
        <v>86</v>
      </c>
      <c r="AV188" s="16" t="s">
        <v>132</v>
      </c>
      <c r="AW188" s="16" t="s">
        <v>32</v>
      </c>
      <c r="AX188" s="16" t="s">
        <v>76</v>
      </c>
      <c r="AY188" s="273" t="s">
        <v>131</v>
      </c>
    </row>
    <row r="189" s="15" customFormat="1">
      <c r="A189" s="15"/>
      <c r="B189" s="253"/>
      <c r="C189" s="254"/>
      <c r="D189" s="232" t="s">
        <v>140</v>
      </c>
      <c r="E189" s="255" t="s">
        <v>1</v>
      </c>
      <c r="F189" s="256" t="s">
        <v>226</v>
      </c>
      <c r="G189" s="254"/>
      <c r="H189" s="255" t="s">
        <v>1</v>
      </c>
      <c r="I189" s="257"/>
      <c r="J189" s="254"/>
      <c r="K189" s="254"/>
      <c r="L189" s="258"/>
      <c r="M189" s="259"/>
      <c r="N189" s="260"/>
      <c r="O189" s="260"/>
      <c r="P189" s="260"/>
      <c r="Q189" s="260"/>
      <c r="R189" s="260"/>
      <c r="S189" s="260"/>
      <c r="T189" s="26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2" t="s">
        <v>140</v>
      </c>
      <c r="AU189" s="262" t="s">
        <v>86</v>
      </c>
      <c r="AV189" s="15" t="s">
        <v>84</v>
      </c>
      <c r="AW189" s="15" t="s">
        <v>32</v>
      </c>
      <c r="AX189" s="15" t="s">
        <v>76</v>
      </c>
      <c r="AY189" s="262" t="s">
        <v>131</v>
      </c>
    </row>
    <row r="190" s="13" customFormat="1">
      <c r="A190" s="13"/>
      <c r="B190" s="230"/>
      <c r="C190" s="231"/>
      <c r="D190" s="232" t="s">
        <v>140</v>
      </c>
      <c r="E190" s="233" t="s">
        <v>1</v>
      </c>
      <c r="F190" s="234" t="s">
        <v>227</v>
      </c>
      <c r="G190" s="231"/>
      <c r="H190" s="235">
        <v>69.969999999999999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140</v>
      </c>
      <c r="AU190" s="241" t="s">
        <v>86</v>
      </c>
      <c r="AV190" s="13" t="s">
        <v>86</v>
      </c>
      <c r="AW190" s="13" t="s">
        <v>32</v>
      </c>
      <c r="AX190" s="13" t="s">
        <v>76</v>
      </c>
      <c r="AY190" s="241" t="s">
        <v>131</v>
      </c>
    </row>
    <row r="191" s="16" customFormat="1">
      <c r="A191" s="16"/>
      <c r="B191" s="263"/>
      <c r="C191" s="264"/>
      <c r="D191" s="232" t="s">
        <v>140</v>
      </c>
      <c r="E191" s="265" t="s">
        <v>1</v>
      </c>
      <c r="F191" s="266" t="s">
        <v>225</v>
      </c>
      <c r="G191" s="264"/>
      <c r="H191" s="267">
        <v>69.969999999999999</v>
      </c>
      <c r="I191" s="268"/>
      <c r="J191" s="264"/>
      <c r="K191" s="264"/>
      <c r="L191" s="269"/>
      <c r="M191" s="270"/>
      <c r="N191" s="271"/>
      <c r="O191" s="271"/>
      <c r="P191" s="271"/>
      <c r="Q191" s="271"/>
      <c r="R191" s="271"/>
      <c r="S191" s="271"/>
      <c r="T191" s="272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3" t="s">
        <v>140</v>
      </c>
      <c r="AU191" s="273" t="s">
        <v>86</v>
      </c>
      <c r="AV191" s="16" t="s">
        <v>132</v>
      </c>
      <c r="AW191" s="16" t="s">
        <v>32</v>
      </c>
      <c r="AX191" s="16" t="s">
        <v>76</v>
      </c>
      <c r="AY191" s="273" t="s">
        <v>131</v>
      </c>
    </row>
    <row r="192" s="14" customFormat="1">
      <c r="A192" s="14"/>
      <c r="B192" s="242"/>
      <c r="C192" s="243"/>
      <c r="D192" s="232" t="s">
        <v>140</v>
      </c>
      <c r="E192" s="244" t="s">
        <v>1</v>
      </c>
      <c r="F192" s="245" t="s">
        <v>145</v>
      </c>
      <c r="G192" s="243"/>
      <c r="H192" s="246">
        <v>77.539999999999992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140</v>
      </c>
      <c r="AU192" s="252" t="s">
        <v>86</v>
      </c>
      <c r="AV192" s="14" t="s">
        <v>138</v>
      </c>
      <c r="AW192" s="14" t="s">
        <v>32</v>
      </c>
      <c r="AX192" s="14" t="s">
        <v>84</v>
      </c>
      <c r="AY192" s="252" t="s">
        <v>131</v>
      </c>
    </row>
    <row r="193" s="2" customFormat="1" ht="21.75" customHeight="1">
      <c r="A193" s="39"/>
      <c r="B193" s="40"/>
      <c r="C193" s="216" t="s">
        <v>228</v>
      </c>
      <c r="D193" s="216" t="s">
        <v>134</v>
      </c>
      <c r="E193" s="217" t="s">
        <v>229</v>
      </c>
      <c r="F193" s="218" t="s">
        <v>230</v>
      </c>
      <c r="G193" s="219" t="s">
        <v>137</v>
      </c>
      <c r="H193" s="220">
        <v>69.969999999999999</v>
      </c>
      <c r="I193" s="221"/>
      <c r="J193" s="222">
        <f>ROUND(I193*H193,2)</f>
        <v>0</v>
      </c>
      <c r="K193" s="223"/>
      <c r="L193" s="45"/>
      <c r="M193" s="224" t="s">
        <v>1</v>
      </c>
      <c r="N193" s="225" t="s">
        <v>41</v>
      </c>
      <c r="O193" s="92"/>
      <c r="P193" s="226">
        <f>O193*H193</f>
        <v>0</v>
      </c>
      <c r="Q193" s="226">
        <v>0.0043800000000000002</v>
      </c>
      <c r="R193" s="226">
        <f>Q193*H193</f>
        <v>0.30646860000000004</v>
      </c>
      <c r="S193" s="226">
        <v>0</v>
      </c>
      <c r="T193" s="22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8" t="s">
        <v>138</v>
      </c>
      <c r="AT193" s="228" t="s">
        <v>134</v>
      </c>
      <c r="AU193" s="228" t="s">
        <v>86</v>
      </c>
      <c r="AY193" s="18" t="s">
        <v>131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8" t="s">
        <v>84</v>
      </c>
      <c r="BK193" s="229">
        <f>ROUND(I193*H193,2)</f>
        <v>0</v>
      </c>
      <c r="BL193" s="18" t="s">
        <v>138</v>
      </c>
      <c r="BM193" s="228" t="s">
        <v>231</v>
      </c>
    </row>
    <row r="194" s="15" customFormat="1">
      <c r="A194" s="15"/>
      <c r="B194" s="253"/>
      <c r="C194" s="254"/>
      <c r="D194" s="232" t="s">
        <v>140</v>
      </c>
      <c r="E194" s="255" t="s">
        <v>1</v>
      </c>
      <c r="F194" s="256" t="s">
        <v>232</v>
      </c>
      <c r="G194" s="254"/>
      <c r="H194" s="255" t="s">
        <v>1</v>
      </c>
      <c r="I194" s="257"/>
      <c r="J194" s="254"/>
      <c r="K194" s="254"/>
      <c r="L194" s="258"/>
      <c r="M194" s="259"/>
      <c r="N194" s="260"/>
      <c r="O194" s="260"/>
      <c r="P194" s="260"/>
      <c r="Q194" s="260"/>
      <c r="R194" s="260"/>
      <c r="S194" s="260"/>
      <c r="T194" s="26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2" t="s">
        <v>140</v>
      </c>
      <c r="AU194" s="262" t="s">
        <v>86</v>
      </c>
      <c r="AV194" s="15" t="s">
        <v>84</v>
      </c>
      <c r="AW194" s="15" t="s">
        <v>32</v>
      </c>
      <c r="AX194" s="15" t="s">
        <v>76</v>
      </c>
      <c r="AY194" s="262" t="s">
        <v>131</v>
      </c>
    </row>
    <row r="195" s="13" customFormat="1">
      <c r="A195" s="13"/>
      <c r="B195" s="230"/>
      <c r="C195" s="231"/>
      <c r="D195" s="232" t="s">
        <v>140</v>
      </c>
      <c r="E195" s="233" t="s">
        <v>1</v>
      </c>
      <c r="F195" s="234" t="s">
        <v>233</v>
      </c>
      <c r="G195" s="231"/>
      <c r="H195" s="235">
        <v>33.799999999999997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140</v>
      </c>
      <c r="AU195" s="241" t="s">
        <v>86</v>
      </c>
      <c r="AV195" s="13" t="s">
        <v>86</v>
      </c>
      <c r="AW195" s="13" t="s">
        <v>32</v>
      </c>
      <c r="AX195" s="13" t="s">
        <v>76</v>
      </c>
      <c r="AY195" s="241" t="s">
        <v>131</v>
      </c>
    </row>
    <row r="196" s="13" customFormat="1">
      <c r="A196" s="13"/>
      <c r="B196" s="230"/>
      <c r="C196" s="231"/>
      <c r="D196" s="232" t="s">
        <v>140</v>
      </c>
      <c r="E196" s="233" t="s">
        <v>1</v>
      </c>
      <c r="F196" s="234" t="s">
        <v>234</v>
      </c>
      <c r="G196" s="231"/>
      <c r="H196" s="235">
        <v>-0.62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140</v>
      </c>
      <c r="AU196" s="241" t="s">
        <v>86</v>
      </c>
      <c r="AV196" s="13" t="s">
        <v>86</v>
      </c>
      <c r="AW196" s="13" t="s">
        <v>32</v>
      </c>
      <c r="AX196" s="13" t="s">
        <v>76</v>
      </c>
      <c r="AY196" s="241" t="s">
        <v>131</v>
      </c>
    </row>
    <row r="197" s="13" customFormat="1">
      <c r="A197" s="13"/>
      <c r="B197" s="230"/>
      <c r="C197" s="231"/>
      <c r="D197" s="232" t="s">
        <v>140</v>
      </c>
      <c r="E197" s="233" t="s">
        <v>1</v>
      </c>
      <c r="F197" s="234" t="s">
        <v>235</v>
      </c>
      <c r="G197" s="231"/>
      <c r="H197" s="235">
        <v>-1.2849999999999999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140</v>
      </c>
      <c r="AU197" s="241" t="s">
        <v>86</v>
      </c>
      <c r="AV197" s="13" t="s">
        <v>86</v>
      </c>
      <c r="AW197" s="13" t="s">
        <v>32</v>
      </c>
      <c r="AX197" s="13" t="s">
        <v>76</v>
      </c>
      <c r="AY197" s="241" t="s">
        <v>131</v>
      </c>
    </row>
    <row r="198" s="13" customFormat="1">
      <c r="A198" s="13"/>
      <c r="B198" s="230"/>
      <c r="C198" s="231"/>
      <c r="D198" s="232" t="s">
        <v>140</v>
      </c>
      <c r="E198" s="233" t="s">
        <v>1</v>
      </c>
      <c r="F198" s="234" t="s">
        <v>236</v>
      </c>
      <c r="G198" s="231"/>
      <c r="H198" s="235">
        <v>-1.2150000000000001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140</v>
      </c>
      <c r="AU198" s="241" t="s">
        <v>86</v>
      </c>
      <c r="AV198" s="13" t="s">
        <v>86</v>
      </c>
      <c r="AW198" s="13" t="s">
        <v>32</v>
      </c>
      <c r="AX198" s="13" t="s">
        <v>76</v>
      </c>
      <c r="AY198" s="241" t="s">
        <v>131</v>
      </c>
    </row>
    <row r="199" s="15" customFormat="1">
      <c r="A199" s="15"/>
      <c r="B199" s="253"/>
      <c r="C199" s="254"/>
      <c r="D199" s="232" t="s">
        <v>140</v>
      </c>
      <c r="E199" s="255" t="s">
        <v>1</v>
      </c>
      <c r="F199" s="256" t="s">
        <v>237</v>
      </c>
      <c r="G199" s="254"/>
      <c r="H199" s="255" t="s">
        <v>1</v>
      </c>
      <c r="I199" s="257"/>
      <c r="J199" s="254"/>
      <c r="K199" s="254"/>
      <c r="L199" s="258"/>
      <c r="M199" s="259"/>
      <c r="N199" s="260"/>
      <c r="O199" s="260"/>
      <c r="P199" s="260"/>
      <c r="Q199" s="260"/>
      <c r="R199" s="260"/>
      <c r="S199" s="260"/>
      <c r="T199" s="26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2" t="s">
        <v>140</v>
      </c>
      <c r="AU199" s="262" t="s">
        <v>86</v>
      </c>
      <c r="AV199" s="15" t="s">
        <v>84</v>
      </c>
      <c r="AW199" s="15" t="s">
        <v>32</v>
      </c>
      <c r="AX199" s="15" t="s">
        <v>76</v>
      </c>
      <c r="AY199" s="262" t="s">
        <v>131</v>
      </c>
    </row>
    <row r="200" s="13" customFormat="1">
      <c r="A200" s="13"/>
      <c r="B200" s="230"/>
      <c r="C200" s="231"/>
      <c r="D200" s="232" t="s">
        <v>140</v>
      </c>
      <c r="E200" s="233" t="s">
        <v>1</v>
      </c>
      <c r="F200" s="234" t="s">
        <v>238</v>
      </c>
      <c r="G200" s="231"/>
      <c r="H200" s="235">
        <v>42.920000000000002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140</v>
      </c>
      <c r="AU200" s="241" t="s">
        <v>86</v>
      </c>
      <c r="AV200" s="13" t="s">
        <v>86</v>
      </c>
      <c r="AW200" s="13" t="s">
        <v>32</v>
      </c>
      <c r="AX200" s="13" t="s">
        <v>76</v>
      </c>
      <c r="AY200" s="241" t="s">
        <v>131</v>
      </c>
    </row>
    <row r="201" s="13" customFormat="1">
      <c r="A201" s="13"/>
      <c r="B201" s="230"/>
      <c r="C201" s="231"/>
      <c r="D201" s="232" t="s">
        <v>140</v>
      </c>
      <c r="E201" s="233" t="s">
        <v>1</v>
      </c>
      <c r="F201" s="234" t="s">
        <v>239</v>
      </c>
      <c r="G201" s="231"/>
      <c r="H201" s="235">
        <v>-2.415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140</v>
      </c>
      <c r="AU201" s="241" t="s">
        <v>86</v>
      </c>
      <c r="AV201" s="13" t="s">
        <v>86</v>
      </c>
      <c r="AW201" s="13" t="s">
        <v>32</v>
      </c>
      <c r="AX201" s="13" t="s">
        <v>76</v>
      </c>
      <c r="AY201" s="241" t="s">
        <v>131</v>
      </c>
    </row>
    <row r="202" s="13" customFormat="1">
      <c r="A202" s="13"/>
      <c r="B202" s="230"/>
      <c r="C202" s="231"/>
      <c r="D202" s="232" t="s">
        <v>140</v>
      </c>
      <c r="E202" s="233" t="s">
        <v>1</v>
      </c>
      <c r="F202" s="234" t="s">
        <v>236</v>
      </c>
      <c r="G202" s="231"/>
      <c r="H202" s="235">
        <v>-1.2150000000000001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140</v>
      </c>
      <c r="AU202" s="241" t="s">
        <v>86</v>
      </c>
      <c r="AV202" s="13" t="s">
        <v>86</v>
      </c>
      <c r="AW202" s="13" t="s">
        <v>32</v>
      </c>
      <c r="AX202" s="13" t="s">
        <v>76</v>
      </c>
      <c r="AY202" s="241" t="s">
        <v>131</v>
      </c>
    </row>
    <row r="203" s="14" customFormat="1">
      <c r="A203" s="14"/>
      <c r="B203" s="242"/>
      <c r="C203" s="243"/>
      <c r="D203" s="232" t="s">
        <v>140</v>
      </c>
      <c r="E203" s="244" t="s">
        <v>1</v>
      </c>
      <c r="F203" s="245" t="s">
        <v>145</v>
      </c>
      <c r="G203" s="243"/>
      <c r="H203" s="246">
        <v>69.969999999999985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140</v>
      </c>
      <c r="AU203" s="252" t="s">
        <v>86</v>
      </c>
      <c r="AV203" s="14" t="s">
        <v>138</v>
      </c>
      <c r="AW203" s="14" t="s">
        <v>32</v>
      </c>
      <c r="AX203" s="14" t="s">
        <v>84</v>
      </c>
      <c r="AY203" s="252" t="s">
        <v>131</v>
      </c>
    </row>
    <row r="204" s="2" customFormat="1" ht="24.15" customHeight="1">
      <c r="A204" s="39"/>
      <c r="B204" s="40"/>
      <c r="C204" s="216" t="s">
        <v>240</v>
      </c>
      <c r="D204" s="216" t="s">
        <v>134</v>
      </c>
      <c r="E204" s="217" t="s">
        <v>241</v>
      </c>
      <c r="F204" s="218" t="s">
        <v>242</v>
      </c>
      <c r="G204" s="219" t="s">
        <v>137</v>
      </c>
      <c r="H204" s="220">
        <v>6.5999999999999996</v>
      </c>
      <c r="I204" s="221"/>
      <c r="J204" s="222">
        <f>ROUND(I204*H204,2)</f>
        <v>0</v>
      </c>
      <c r="K204" s="223"/>
      <c r="L204" s="45"/>
      <c r="M204" s="224" t="s">
        <v>1</v>
      </c>
      <c r="N204" s="225" t="s">
        <v>41</v>
      </c>
      <c r="O204" s="92"/>
      <c r="P204" s="226">
        <f>O204*H204</f>
        <v>0</v>
      </c>
      <c r="Q204" s="226">
        <v>0.01575</v>
      </c>
      <c r="R204" s="226">
        <f>Q204*H204</f>
        <v>0.10395</v>
      </c>
      <c r="S204" s="226">
        <v>0</v>
      </c>
      <c r="T204" s="22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8" t="s">
        <v>138</v>
      </c>
      <c r="AT204" s="228" t="s">
        <v>134</v>
      </c>
      <c r="AU204" s="228" t="s">
        <v>86</v>
      </c>
      <c r="AY204" s="18" t="s">
        <v>131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8" t="s">
        <v>84</v>
      </c>
      <c r="BK204" s="229">
        <f>ROUND(I204*H204,2)</f>
        <v>0</v>
      </c>
      <c r="BL204" s="18" t="s">
        <v>138</v>
      </c>
      <c r="BM204" s="228" t="s">
        <v>243</v>
      </c>
    </row>
    <row r="205" s="15" customFormat="1">
      <c r="A205" s="15"/>
      <c r="B205" s="253"/>
      <c r="C205" s="254"/>
      <c r="D205" s="232" t="s">
        <v>140</v>
      </c>
      <c r="E205" s="255" t="s">
        <v>1</v>
      </c>
      <c r="F205" s="256" t="s">
        <v>175</v>
      </c>
      <c r="G205" s="254"/>
      <c r="H205" s="255" t="s">
        <v>1</v>
      </c>
      <c r="I205" s="257"/>
      <c r="J205" s="254"/>
      <c r="K205" s="254"/>
      <c r="L205" s="258"/>
      <c r="M205" s="259"/>
      <c r="N205" s="260"/>
      <c r="O205" s="260"/>
      <c r="P205" s="260"/>
      <c r="Q205" s="260"/>
      <c r="R205" s="260"/>
      <c r="S205" s="260"/>
      <c r="T205" s="26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2" t="s">
        <v>140</v>
      </c>
      <c r="AU205" s="262" t="s">
        <v>86</v>
      </c>
      <c r="AV205" s="15" t="s">
        <v>84</v>
      </c>
      <c r="AW205" s="15" t="s">
        <v>32</v>
      </c>
      <c r="AX205" s="15" t="s">
        <v>76</v>
      </c>
      <c r="AY205" s="262" t="s">
        <v>131</v>
      </c>
    </row>
    <row r="206" s="15" customFormat="1">
      <c r="A206" s="15"/>
      <c r="B206" s="253"/>
      <c r="C206" s="254"/>
      <c r="D206" s="232" t="s">
        <v>140</v>
      </c>
      <c r="E206" s="255" t="s">
        <v>1</v>
      </c>
      <c r="F206" s="256" t="s">
        <v>244</v>
      </c>
      <c r="G206" s="254"/>
      <c r="H206" s="255" t="s">
        <v>1</v>
      </c>
      <c r="I206" s="257"/>
      <c r="J206" s="254"/>
      <c r="K206" s="254"/>
      <c r="L206" s="258"/>
      <c r="M206" s="259"/>
      <c r="N206" s="260"/>
      <c r="O206" s="260"/>
      <c r="P206" s="260"/>
      <c r="Q206" s="260"/>
      <c r="R206" s="260"/>
      <c r="S206" s="260"/>
      <c r="T206" s="26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2" t="s">
        <v>140</v>
      </c>
      <c r="AU206" s="262" t="s">
        <v>86</v>
      </c>
      <c r="AV206" s="15" t="s">
        <v>84</v>
      </c>
      <c r="AW206" s="15" t="s">
        <v>32</v>
      </c>
      <c r="AX206" s="15" t="s">
        <v>76</v>
      </c>
      <c r="AY206" s="262" t="s">
        <v>131</v>
      </c>
    </row>
    <row r="207" s="13" customFormat="1">
      <c r="A207" s="13"/>
      <c r="B207" s="230"/>
      <c r="C207" s="231"/>
      <c r="D207" s="232" t="s">
        <v>140</v>
      </c>
      <c r="E207" s="233" t="s">
        <v>1</v>
      </c>
      <c r="F207" s="234" t="s">
        <v>176</v>
      </c>
      <c r="G207" s="231"/>
      <c r="H207" s="235">
        <v>6.5999999999999996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140</v>
      </c>
      <c r="AU207" s="241" t="s">
        <v>86</v>
      </c>
      <c r="AV207" s="13" t="s">
        <v>86</v>
      </c>
      <c r="AW207" s="13" t="s">
        <v>32</v>
      </c>
      <c r="AX207" s="13" t="s">
        <v>84</v>
      </c>
      <c r="AY207" s="241" t="s">
        <v>131</v>
      </c>
    </row>
    <row r="208" s="2" customFormat="1" ht="21.75" customHeight="1">
      <c r="A208" s="39"/>
      <c r="B208" s="40"/>
      <c r="C208" s="216" t="s">
        <v>245</v>
      </c>
      <c r="D208" s="216" t="s">
        <v>134</v>
      </c>
      <c r="E208" s="217" t="s">
        <v>246</v>
      </c>
      <c r="F208" s="218" t="s">
        <v>247</v>
      </c>
      <c r="G208" s="219" t="s">
        <v>137</v>
      </c>
      <c r="H208" s="220">
        <v>69.969999999999999</v>
      </c>
      <c r="I208" s="221"/>
      <c r="J208" s="222">
        <f>ROUND(I208*H208,2)</f>
        <v>0</v>
      </c>
      <c r="K208" s="223"/>
      <c r="L208" s="45"/>
      <c r="M208" s="224" t="s">
        <v>1</v>
      </c>
      <c r="N208" s="225" t="s">
        <v>41</v>
      </c>
      <c r="O208" s="92"/>
      <c r="P208" s="226">
        <f>O208*H208</f>
        <v>0</v>
      </c>
      <c r="Q208" s="226">
        <v>0.0030000000000000001</v>
      </c>
      <c r="R208" s="226">
        <f>Q208*H208</f>
        <v>0.20991000000000001</v>
      </c>
      <c r="S208" s="226">
        <v>0</v>
      </c>
      <c r="T208" s="22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8" t="s">
        <v>138</v>
      </c>
      <c r="AT208" s="228" t="s">
        <v>134</v>
      </c>
      <c r="AU208" s="228" t="s">
        <v>86</v>
      </c>
      <c r="AY208" s="18" t="s">
        <v>131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8" t="s">
        <v>84</v>
      </c>
      <c r="BK208" s="229">
        <f>ROUND(I208*H208,2)</f>
        <v>0</v>
      </c>
      <c r="BL208" s="18" t="s">
        <v>138</v>
      </c>
      <c r="BM208" s="228" t="s">
        <v>248</v>
      </c>
    </row>
    <row r="209" s="15" customFormat="1">
      <c r="A209" s="15"/>
      <c r="B209" s="253"/>
      <c r="C209" s="254"/>
      <c r="D209" s="232" t="s">
        <v>140</v>
      </c>
      <c r="E209" s="255" t="s">
        <v>1</v>
      </c>
      <c r="F209" s="256" t="s">
        <v>232</v>
      </c>
      <c r="G209" s="254"/>
      <c r="H209" s="255" t="s">
        <v>1</v>
      </c>
      <c r="I209" s="257"/>
      <c r="J209" s="254"/>
      <c r="K209" s="254"/>
      <c r="L209" s="258"/>
      <c r="M209" s="259"/>
      <c r="N209" s="260"/>
      <c r="O209" s="260"/>
      <c r="P209" s="260"/>
      <c r="Q209" s="260"/>
      <c r="R209" s="260"/>
      <c r="S209" s="260"/>
      <c r="T209" s="26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2" t="s">
        <v>140</v>
      </c>
      <c r="AU209" s="262" t="s">
        <v>86</v>
      </c>
      <c r="AV209" s="15" t="s">
        <v>84</v>
      </c>
      <c r="AW209" s="15" t="s">
        <v>32</v>
      </c>
      <c r="AX209" s="15" t="s">
        <v>76</v>
      </c>
      <c r="AY209" s="262" t="s">
        <v>131</v>
      </c>
    </row>
    <row r="210" s="13" customFormat="1">
      <c r="A210" s="13"/>
      <c r="B210" s="230"/>
      <c r="C210" s="231"/>
      <c r="D210" s="232" t="s">
        <v>140</v>
      </c>
      <c r="E210" s="233" t="s">
        <v>1</v>
      </c>
      <c r="F210" s="234" t="s">
        <v>233</v>
      </c>
      <c r="G210" s="231"/>
      <c r="H210" s="235">
        <v>33.799999999999997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140</v>
      </c>
      <c r="AU210" s="241" t="s">
        <v>86</v>
      </c>
      <c r="AV210" s="13" t="s">
        <v>86</v>
      </c>
      <c r="AW210" s="13" t="s">
        <v>32</v>
      </c>
      <c r="AX210" s="13" t="s">
        <v>76</v>
      </c>
      <c r="AY210" s="241" t="s">
        <v>131</v>
      </c>
    </row>
    <row r="211" s="13" customFormat="1">
      <c r="A211" s="13"/>
      <c r="B211" s="230"/>
      <c r="C211" s="231"/>
      <c r="D211" s="232" t="s">
        <v>140</v>
      </c>
      <c r="E211" s="233" t="s">
        <v>1</v>
      </c>
      <c r="F211" s="234" t="s">
        <v>234</v>
      </c>
      <c r="G211" s="231"/>
      <c r="H211" s="235">
        <v>-0.62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140</v>
      </c>
      <c r="AU211" s="241" t="s">
        <v>86</v>
      </c>
      <c r="AV211" s="13" t="s">
        <v>86</v>
      </c>
      <c r="AW211" s="13" t="s">
        <v>32</v>
      </c>
      <c r="AX211" s="13" t="s">
        <v>76</v>
      </c>
      <c r="AY211" s="241" t="s">
        <v>131</v>
      </c>
    </row>
    <row r="212" s="13" customFormat="1">
      <c r="A212" s="13"/>
      <c r="B212" s="230"/>
      <c r="C212" s="231"/>
      <c r="D212" s="232" t="s">
        <v>140</v>
      </c>
      <c r="E212" s="233" t="s">
        <v>1</v>
      </c>
      <c r="F212" s="234" t="s">
        <v>235</v>
      </c>
      <c r="G212" s="231"/>
      <c r="H212" s="235">
        <v>-1.2849999999999999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140</v>
      </c>
      <c r="AU212" s="241" t="s">
        <v>86</v>
      </c>
      <c r="AV212" s="13" t="s">
        <v>86</v>
      </c>
      <c r="AW212" s="13" t="s">
        <v>32</v>
      </c>
      <c r="AX212" s="13" t="s">
        <v>76</v>
      </c>
      <c r="AY212" s="241" t="s">
        <v>131</v>
      </c>
    </row>
    <row r="213" s="13" customFormat="1">
      <c r="A213" s="13"/>
      <c r="B213" s="230"/>
      <c r="C213" s="231"/>
      <c r="D213" s="232" t="s">
        <v>140</v>
      </c>
      <c r="E213" s="233" t="s">
        <v>1</v>
      </c>
      <c r="F213" s="234" t="s">
        <v>236</v>
      </c>
      <c r="G213" s="231"/>
      <c r="H213" s="235">
        <v>-1.2150000000000001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140</v>
      </c>
      <c r="AU213" s="241" t="s">
        <v>86</v>
      </c>
      <c r="AV213" s="13" t="s">
        <v>86</v>
      </c>
      <c r="AW213" s="13" t="s">
        <v>32</v>
      </c>
      <c r="AX213" s="13" t="s">
        <v>76</v>
      </c>
      <c r="AY213" s="241" t="s">
        <v>131</v>
      </c>
    </row>
    <row r="214" s="15" customFormat="1">
      <c r="A214" s="15"/>
      <c r="B214" s="253"/>
      <c r="C214" s="254"/>
      <c r="D214" s="232" t="s">
        <v>140</v>
      </c>
      <c r="E214" s="255" t="s">
        <v>1</v>
      </c>
      <c r="F214" s="256" t="s">
        <v>237</v>
      </c>
      <c r="G214" s="254"/>
      <c r="H214" s="255" t="s">
        <v>1</v>
      </c>
      <c r="I214" s="257"/>
      <c r="J214" s="254"/>
      <c r="K214" s="254"/>
      <c r="L214" s="258"/>
      <c r="M214" s="259"/>
      <c r="N214" s="260"/>
      <c r="O214" s="260"/>
      <c r="P214" s="260"/>
      <c r="Q214" s="260"/>
      <c r="R214" s="260"/>
      <c r="S214" s="260"/>
      <c r="T214" s="26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2" t="s">
        <v>140</v>
      </c>
      <c r="AU214" s="262" t="s">
        <v>86</v>
      </c>
      <c r="AV214" s="15" t="s">
        <v>84</v>
      </c>
      <c r="AW214" s="15" t="s">
        <v>32</v>
      </c>
      <c r="AX214" s="15" t="s">
        <v>76</v>
      </c>
      <c r="AY214" s="262" t="s">
        <v>131</v>
      </c>
    </row>
    <row r="215" s="13" customFormat="1">
      <c r="A215" s="13"/>
      <c r="B215" s="230"/>
      <c r="C215" s="231"/>
      <c r="D215" s="232" t="s">
        <v>140</v>
      </c>
      <c r="E215" s="233" t="s">
        <v>1</v>
      </c>
      <c r="F215" s="234" t="s">
        <v>238</v>
      </c>
      <c r="G215" s="231"/>
      <c r="H215" s="235">
        <v>42.920000000000002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140</v>
      </c>
      <c r="AU215" s="241" t="s">
        <v>86</v>
      </c>
      <c r="AV215" s="13" t="s">
        <v>86</v>
      </c>
      <c r="AW215" s="13" t="s">
        <v>32</v>
      </c>
      <c r="AX215" s="13" t="s">
        <v>76</v>
      </c>
      <c r="AY215" s="241" t="s">
        <v>131</v>
      </c>
    </row>
    <row r="216" s="13" customFormat="1">
      <c r="A216" s="13"/>
      <c r="B216" s="230"/>
      <c r="C216" s="231"/>
      <c r="D216" s="232" t="s">
        <v>140</v>
      </c>
      <c r="E216" s="233" t="s">
        <v>1</v>
      </c>
      <c r="F216" s="234" t="s">
        <v>239</v>
      </c>
      <c r="G216" s="231"/>
      <c r="H216" s="235">
        <v>-2.415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140</v>
      </c>
      <c r="AU216" s="241" t="s">
        <v>86</v>
      </c>
      <c r="AV216" s="13" t="s">
        <v>86</v>
      </c>
      <c r="AW216" s="13" t="s">
        <v>32</v>
      </c>
      <c r="AX216" s="13" t="s">
        <v>76</v>
      </c>
      <c r="AY216" s="241" t="s">
        <v>131</v>
      </c>
    </row>
    <row r="217" s="13" customFormat="1">
      <c r="A217" s="13"/>
      <c r="B217" s="230"/>
      <c r="C217" s="231"/>
      <c r="D217" s="232" t="s">
        <v>140</v>
      </c>
      <c r="E217" s="233" t="s">
        <v>1</v>
      </c>
      <c r="F217" s="234" t="s">
        <v>236</v>
      </c>
      <c r="G217" s="231"/>
      <c r="H217" s="235">
        <v>-1.2150000000000001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140</v>
      </c>
      <c r="AU217" s="241" t="s">
        <v>86</v>
      </c>
      <c r="AV217" s="13" t="s">
        <v>86</v>
      </c>
      <c r="AW217" s="13" t="s">
        <v>32</v>
      </c>
      <c r="AX217" s="13" t="s">
        <v>76</v>
      </c>
      <c r="AY217" s="241" t="s">
        <v>131</v>
      </c>
    </row>
    <row r="218" s="14" customFormat="1">
      <c r="A218" s="14"/>
      <c r="B218" s="242"/>
      <c r="C218" s="243"/>
      <c r="D218" s="232" t="s">
        <v>140</v>
      </c>
      <c r="E218" s="244" t="s">
        <v>1</v>
      </c>
      <c r="F218" s="245" t="s">
        <v>145</v>
      </c>
      <c r="G218" s="243"/>
      <c r="H218" s="246">
        <v>69.969999999999985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140</v>
      </c>
      <c r="AU218" s="252" t="s">
        <v>86</v>
      </c>
      <c r="AV218" s="14" t="s">
        <v>138</v>
      </c>
      <c r="AW218" s="14" t="s">
        <v>32</v>
      </c>
      <c r="AX218" s="14" t="s">
        <v>84</v>
      </c>
      <c r="AY218" s="252" t="s">
        <v>131</v>
      </c>
    </row>
    <row r="219" s="2" customFormat="1" ht="24.15" customHeight="1">
      <c r="A219" s="39"/>
      <c r="B219" s="40"/>
      <c r="C219" s="216" t="s">
        <v>249</v>
      </c>
      <c r="D219" s="216" t="s">
        <v>134</v>
      </c>
      <c r="E219" s="217" t="s">
        <v>250</v>
      </c>
      <c r="F219" s="218" t="s">
        <v>251</v>
      </c>
      <c r="G219" s="219" t="s">
        <v>148</v>
      </c>
      <c r="H219" s="220">
        <v>12.6</v>
      </c>
      <c r="I219" s="221"/>
      <c r="J219" s="222">
        <f>ROUND(I219*H219,2)</f>
        <v>0</v>
      </c>
      <c r="K219" s="223"/>
      <c r="L219" s="45"/>
      <c r="M219" s="224" t="s">
        <v>1</v>
      </c>
      <c r="N219" s="225" t="s">
        <v>41</v>
      </c>
      <c r="O219" s="92"/>
      <c r="P219" s="226">
        <f>O219*H219</f>
        <v>0</v>
      </c>
      <c r="Q219" s="226">
        <v>0.0015</v>
      </c>
      <c r="R219" s="226">
        <f>Q219*H219</f>
        <v>0.0189</v>
      </c>
      <c r="S219" s="226">
        <v>0</v>
      </c>
      <c r="T219" s="22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8" t="s">
        <v>138</v>
      </c>
      <c r="AT219" s="228" t="s">
        <v>134</v>
      </c>
      <c r="AU219" s="228" t="s">
        <v>86</v>
      </c>
      <c r="AY219" s="18" t="s">
        <v>131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8" t="s">
        <v>84</v>
      </c>
      <c r="BK219" s="229">
        <f>ROUND(I219*H219,2)</f>
        <v>0</v>
      </c>
      <c r="BL219" s="18" t="s">
        <v>138</v>
      </c>
      <c r="BM219" s="228" t="s">
        <v>252</v>
      </c>
    </row>
    <row r="220" s="15" customFormat="1">
      <c r="A220" s="15"/>
      <c r="B220" s="253"/>
      <c r="C220" s="254"/>
      <c r="D220" s="232" t="s">
        <v>140</v>
      </c>
      <c r="E220" s="255" t="s">
        <v>1</v>
      </c>
      <c r="F220" s="256" t="s">
        <v>253</v>
      </c>
      <c r="G220" s="254"/>
      <c r="H220" s="255" t="s">
        <v>1</v>
      </c>
      <c r="I220" s="257"/>
      <c r="J220" s="254"/>
      <c r="K220" s="254"/>
      <c r="L220" s="258"/>
      <c r="M220" s="259"/>
      <c r="N220" s="260"/>
      <c r="O220" s="260"/>
      <c r="P220" s="260"/>
      <c r="Q220" s="260"/>
      <c r="R220" s="260"/>
      <c r="S220" s="260"/>
      <c r="T220" s="26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2" t="s">
        <v>140</v>
      </c>
      <c r="AU220" s="262" t="s">
        <v>86</v>
      </c>
      <c r="AV220" s="15" t="s">
        <v>84</v>
      </c>
      <c r="AW220" s="15" t="s">
        <v>32</v>
      </c>
      <c r="AX220" s="15" t="s">
        <v>76</v>
      </c>
      <c r="AY220" s="262" t="s">
        <v>131</v>
      </c>
    </row>
    <row r="221" s="13" customFormat="1">
      <c r="A221" s="13"/>
      <c r="B221" s="230"/>
      <c r="C221" s="231"/>
      <c r="D221" s="232" t="s">
        <v>140</v>
      </c>
      <c r="E221" s="233" t="s">
        <v>1</v>
      </c>
      <c r="F221" s="234" t="s">
        <v>254</v>
      </c>
      <c r="G221" s="231"/>
      <c r="H221" s="235">
        <v>6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140</v>
      </c>
      <c r="AU221" s="241" t="s">
        <v>86</v>
      </c>
      <c r="AV221" s="13" t="s">
        <v>86</v>
      </c>
      <c r="AW221" s="13" t="s">
        <v>32</v>
      </c>
      <c r="AX221" s="13" t="s">
        <v>76</v>
      </c>
      <c r="AY221" s="241" t="s">
        <v>131</v>
      </c>
    </row>
    <row r="222" s="15" customFormat="1">
      <c r="A222" s="15"/>
      <c r="B222" s="253"/>
      <c r="C222" s="254"/>
      <c r="D222" s="232" t="s">
        <v>140</v>
      </c>
      <c r="E222" s="255" t="s">
        <v>1</v>
      </c>
      <c r="F222" s="256" t="s">
        <v>255</v>
      </c>
      <c r="G222" s="254"/>
      <c r="H222" s="255" t="s">
        <v>1</v>
      </c>
      <c r="I222" s="257"/>
      <c r="J222" s="254"/>
      <c r="K222" s="254"/>
      <c r="L222" s="258"/>
      <c r="M222" s="259"/>
      <c r="N222" s="260"/>
      <c r="O222" s="260"/>
      <c r="P222" s="260"/>
      <c r="Q222" s="260"/>
      <c r="R222" s="260"/>
      <c r="S222" s="260"/>
      <c r="T222" s="26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2" t="s">
        <v>140</v>
      </c>
      <c r="AU222" s="262" t="s">
        <v>86</v>
      </c>
      <c r="AV222" s="15" t="s">
        <v>84</v>
      </c>
      <c r="AW222" s="15" t="s">
        <v>32</v>
      </c>
      <c r="AX222" s="15" t="s">
        <v>76</v>
      </c>
      <c r="AY222" s="262" t="s">
        <v>131</v>
      </c>
    </row>
    <row r="223" s="13" customFormat="1">
      <c r="A223" s="13"/>
      <c r="B223" s="230"/>
      <c r="C223" s="231"/>
      <c r="D223" s="232" t="s">
        <v>140</v>
      </c>
      <c r="E223" s="233" t="s">
        <v>1</v>
      </c>
      <c r="F223" s="234" t="s">
        <v>256</v>
      </c>
      <c r="G223" s="231"/>
      <c r="H223" s="235">
        <v>6.5999999999999996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140</v>
      </c>
      <c r="AU223" s="241" t="s">
        <v>86</v>
      </c>
      <c r="AV223" s="13" t="s">
        <v>86</v>
      </c>
      <c r="AW223" s="13" t="s">
        <v>32</v>
      </c>
      <c r="AX223" s="13" t="s">
        <v>76</v>
      </c>
      <c r="AY223" s="241" t="s">
        <v>131</v>
      </c>
    </row>
    <row r="224" s="14" customFormat="1">
      <c r="A224" s="14"/>
      <c r="B224" s="242"/>
      <c r="C224" s="243"/>
      <c r="D224" s="232" t="s">
        <v>140</v>
      </c>
      <c r="E224" s="244" t="s">
        <v>1</v>
      </c>
      <c r="F224" s="245" t="s">
        <v>145</v>
      </c>
      <c r="G224" s="243"/>
      <c r="H224" s="246">
        <v>12.6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140</v>
      </c>
      <c r="AU224" s="252" t="s">
        <v>86</v>
      </c>
      <c r="AV224" s="14" t="s">
        <v>138</v>
      </c>
      <c r="AW224" s="14" t="s">
        <v>32</v>
      </c>
      <c r="AX224" s="14" t="s">
        <v>84</v>
      </c>
      <c r="AY224" s="252" t="s">
        <v>131</v>
      </c>
    </row>
    <row r="225" s="2" customFormat="1" ht="24.15" customHeight="1">
      <c r="A225" s="39"/>
      <c r="B225" s="40"/>
      <c r="C225" s="216" t="s">
        <v>257</v>
      </c>
      <c r="D225" s="216" t="s">
        <v>134</v>
      </c>
      <c r="E225" s="217" t="s">
        <v>258</v>
      </c>
      <c r="F225" s="218" t="s">
        <v>259</v>
      </c>
      <c r="G225" s="219" t="s">
        <v>148</v>
      </c>
      <c r="H225" s="220">
        <v>11</v>
      </c>
      <c r="I225" s="221"/>
      <c r="J225" s="222">
        <f>ROUND(I225*H225,2)</f>
        <v>0</v>
      </c>
      <c r="K225" s="223"/>
      <c r="L225" s="45"/>
      <c r="M225" s="224" t="s">
        <v>1</v>
      </c>
      <c r="N225" s="225" t="s">
        <v>41</v>
      </c>
      <c r="O225" s="92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8" t="s">
        <v>138</v>
      </c>
      <c r="AT225" s="228" t="s">
        <v>134</v>
      </c>
      <c r="AU225" s="228" t="s">
        <v>86</v>
      </c>
      <c r="AY225" s="18" t="s">
        <v>131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8" t="s">
        <v>84</v>
      </c>
      <c r="BK225" s="229">
        <f>ROUND(I225*H225,2)</f>
        <v>0</v>
      </c>
      <c r="BL225" s="18" t="s">
        <v>138</v>
      </c>
      <c r="BM225" s="228" t="s">
        <v>260</v>
      </c>
    </row>
    <row r="226" s="15" customFormat="1">
      <c r="A226" s="15"/>
      <c r="B226" s="253"/>
      <c r="C226" s="254"/>
      <c r="D226" s="232" t="s">
        <v>140</v>
      </c>
      <c r="E226" s="255" t="s">
        <v>1</v>
      </c>
      <c r="F226" s="256" t="s">
        <v>261</v>
      </c>
      <c r="G226" s="254"/>
      <c r="H226" s="255" t="s">
        <v>1</v>
      </c>
      <c r="I226" s="257"/>
      <c r="J226" s="254"/>
      <c r="K226" s="254"/>
      <c r="L226" s="258"/>
      <c r="M226" s="259"/>
      <c r="N226" s="260"/>
      <c r="O226" s="260"/>
      <c r="P226" s="260"/>
      <c r="Q226" s="260"/>
      <c r="R226" s="260"/>
      <c r="S226" s="260"/>
      <c r="T226" s="26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2" t="s">
        <v>140</v>
      </c>
      <c r="AU226" s="262" t="s">
        <v>86</v>
      </c>
      <c r="AV226" s="15" t="s">
        <v>84</v>
      </c>
      <c r="AW226" s="15" t="s">
        <v>32</v>
      </c>
      <c r="AX226" s="15" t="s">
        <v>76</v>
      </c>
      <c r="AY226" s="262" t="s">
        <v>131</v>
      </c>
    </row>
    <row r="227" s="13" customFormat="1">
      <c r="A227" s="13"/>
      <c r="B227" s="230"/>
      <c r="C227" s="231"/>
      <c r="D227" s="232" t="s">
        <v>140</v>
      </c>
      <c r="E227" s="233" t="s">
        <v>1</v>
      </c>
      <c r="F227" s="234" t="s">
        <v>262</v>
      </c>
      <c r="G227" s="231"/>
      <c r="H227" s="235">
        <v>5.2000000000000002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140</v>
      </c>
      <c r="AU227" s="241" t="s">
        <v>86</v>
      </c>
      <c r="AV227" s="13" t="s">
        <v>86</v>
      </c>
      <c r="AW227" s="13" t="s">
        <v>32</v>
      </c>
      <c r="AX227" s="13" t="s">
        <v>76</v>
      </c>
      <c r="AY227" s="241" t="s">
        <v>131</v>
      </c>
    </row>
    <row r="228" s="13" customFormat="1">
      <c r="A228" s="13"/>
      <c r="B228" s="230"/>
      <c r="C228" s="231"/>
      <c r="D228" s="232" t="s">
        <v>140</v>
      </c>
      <c r="E228" s="233" t="s">
        <v>1</v>
      </c>
      <c r="F228" s="234" t="s">
        <v>263</v>
      </c>
      <c r="G228" s="231"/>
      <c r="H228" s="235">
        <v>5.7999999999999998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140</v>
      </c>
      <c r="AU228" s="241" t="s">
        <v>86</v>
      </c>
      <c r="AV228" s="13" t="s">
        <v>86</v>
      </c>
      <c r="AW228" s="13" t="s">
        <v>32</v>
      </c>
      <c r="AX228" s="13" t="s">
        <v>76</v>
      </c>
      <c r="AY228" s="241" t="s">
        <v>131</v>
      </c>
    </row>
    <row r="229" s="14" customFormat="1">
      <c r="A229" s="14"/>
      <c r="B229" s="242"/>
      <c r="C229" s="243"/>
      <c r="D229" s="232" t="s">
        <v>140</v>
      </c>
      <c r="E229" s="244" t="s">
        <v>1</v>
      </c>
      <c r="F229" s="245" t="s">
        <v>145</v>
      </c>
      <c r="G229" s="243"/>
      <c r="H229" s="246">
        <v>11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140</v>
      </c>
      <c r="AU229" s="252" t="s">
        <v>86</v>
      </c>
      <c r="AV229" s="14" t="s">
        <v>138</v>
      </c>
      <c r="AW229" s="14" t="s">
        <v>32</v>
      </c>
      <c r="AX229" s="14" t="s">
        <v>84</v>
      </c>
      <c r="AY229" s="252" t="s">
        <v>131</v>
      </c>
    </row>
    <row r="230" s="2" customFormat="1" ht="16.5" customHeight="1">
      <c r="A230" s="39"/>
      <c r="B230" s="40"/>
      <c r="C230" s="274" t="s">
        <v>7</v>
      </c>
      <c r="D230" s="274" t="s">
        <v>264</v>
      </c>
      <c r="E230" s="275" t="s">
        <v>265</v>
      </c>
      <c r="F230" s="276" t="s">
        <v>266</v>
      </c>
      <c r="G230" s="277" t="s">
        <v>148</v>
      </c>
      <c r="H230" s="278">
        <v>5.46</v>
      </c>
      <c r="I230" s="279"/>
      <c r="J230" s="280">
        <f>ROUND(I230*H230,2)</f>
        <v>0</v>
      </c>
      <c r="K230" s="281"/>
      <c r="L230" s="282"/>
      <c r="M230" s="283" t="s">
        <v>1</v>
      </c>
      <c r="N230" s="284" t="s">
        <v>41</v>
      </c>
      <c r="O230" s="92"/>
      <c r="P230" s="226">
        <f>O230*H230</f>
        <v>0</v>
      </c>
      <c r="Q230" s="226">
        <v>0.00010000000000000001</v>
      </c>
      <c r="R230" s="226">
        <f>Q230*H230</f>
        <v>0.00054600000000000004</v>
      </c>
      <c r="S230" s="226">
        <v>0</v>
      </c>
      <c r="T230" s="22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8" t="s">
        <v>177</v>
      </c>
      <c r="AT230" s="228" t="s">
        <v>264</v>
      </c>
      <c r="AU230" s="228" t="s">
        <v>86</v>
      </c>
      <c r="AY230" s="18" t="s">
        <v>131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8" t="s">
        <v>84</v>
      </c>
      <c r="BK230" s="229">
        <f>ROUND(I230*H230,2)</f>
        <v>0</v>
      </c>
      <c r="BL230" s="18" t="s">
        <v>138</v>
      </c>
      <c r="BM230" s="228" t="s">
        <v>267</v>
      </c>
    </row>
    <row r="231" s="13" customFormat="1">
      <c r="A231" s="13"/>
      <c r="B231" s="230"/>
      <c r="C231" s="231"/>
      <c r="D231" s="232" t="s">
        <v>140</v>
      </c>
      <c r="E231" s="231"/>
      <c r="F231" s="234" t="s">
        <v>268</v>
      </c>
      <c r="G231" s="231"/>
      <c r="H231" s="235">
        <v>5.46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140</v>
      </c>
      <c r="AU231" s="241" t="s">
        <v>86</v>
      </c>
      <c r="AV231" s="13" t="s">
        <v>86</v>
      </c>
      <c r="AW231" s="13" t="s">
        <v>4</v>
      </c>
      <c r="AX231" s="13" t="s">
        <v>84</v>
      </c>
      <c r="AY231" s="241" t="s">
        <v>131</v>
      </c>
    </row>
    <row r="232" s="2" customFormat="1" ht="16.5" customHeight="1">
      <c r="A232" s="39"/>
      <c r="B232" s="40"/>
      <c r="C232" s="274" t="s">
        <v>269</v>
      </c>
      <c r="D232" s="274" t="s">
        <v>264</v>
      </c>
      <c r="E232" s="275" t="s">
        <v>270</v>
      </c>
      <c r="F232" s="276" t="s">
        <v>271</v>
      </c>
      <c r="G232" s="277" t="s">
        <v>148</v>
      </c>
      <c r="H232" s="278">
        <v>6.0899999999999999</v>
      </c>
      <c r="I232" s="279"/>
      <c r="J232" s="280">
        <f>ROUND(I232*H232,2)</f>
        <v>0</v>
      </c>
      <c r="K232" s="281"/>
      <c r="L232" s="282"/>
      <c r="M232" s="283" t="s">
        <v>1</v>
      </c>
      <c r="N232" s="284" t="s">
        <v>41</v>
      </c>
      <c r="O232" s="92"/>
      <c r="P232" s="226">
        <f>O232*H232</f>
        <v>0</v>
      </c>
      <c r="Q232" s="226">
        <v>0.00010000000000000001</v>
      </c>
      <c r="R232" s="226">
        <f>Q232*H232</f>
        <v>0.00060900000000000006</v>
      </c>
      <c r="S232" s="226">
        <v>0</v>
      </c>
      <c r="T232" s="22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8" t="s">
        <v>177</v>
      </c>
      <c r="AT232" s="228" t="s">
        <v>264</v>
      </c>
      <c r="AU232" s="228" t="s">
        <v>86</v>
      </c>
      <c r="AY232" s="18" t="s">
        <v>131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8" t="s">
        <v>84</v>
      </c>
      <c r="BK232" s="229">
        <f>ROUND(I232*H232,2)</f>
        <v>0</v>
      </c>
      <c r="BL232" s="18" t="s">
        <v>138</v>
      </c>
      <c r="BM232" s="228" t="s">
        <v>272</v>
      </c>
    </row>
    <row r="233" s="13" customFormat="1">
      <c r="A233" s="13"/>
      <c r="B233" s="230"/>
      <c r="C233" s="231"/>
      <c r="D233" s="232" t="s">
        <v>140</v>
      </c>
      <c r="E233" s="231"/>
      <c r="F233" s="234" t="s">
        <v>273</v>
      </c>
      <c r="G233" s="231"/>
      <c r="H233" s="235">
        <v>6.0899999999999999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140</v>
      </c>
      <c r="AU233" s="241" t="s">
        <v>86</v>
      </c>
      <c r="AV233" s="13" t="s">
        <v>86</v>
      </c>
      <c r="AW233" s="13" t="s">
        <v>4</v>
      </c>
      <c r="AX233" s="13" t="s">
        <v>84</v>
      </c>
      <c r="AY233" s="241" t="s">
        <v>131</v>
      </c>
    </row>
    <row r="234" s="2" customFormat="1" ht="24.15" customHeight="1">
      <c r="A234" s="39"/>
      <c r="B234" s="40"/>
      <c r="C234" s="216" t="s">
        <v>274</v>
      </c>
      <c r="D234" s="216" t="s">
        <v>134</v>
      </c>
      <c r="E234" s="217" t="s">
        <v>275</v>
      </c>
      <c r="F234" s="218" t="s">
        <v>276</v>
      </c>
      <c r="G234" s="219" t="s">
        <v>148</v>
      </c>
      <c r="H234" s="220">
        <v>37.549999999999997</v>
      </c>
      <c r="I234" s="221"/>
      <c r="J234" s="222">
        <f>ROUND(I234*H234,2)</f>
        <v>0</v>
      </c>
      <c r="K234" s="223"/>
      <c r="L234" s="45"/>
      <c r="M234" s="224" t="s">
        <v>1</v>
      </c>
      <c r="N234" s="225" t="s">
        <v>41</v>
      </c>
      <c r="O234" s="92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8" t="s">
        <v>138</v>
      </c>
      <c r="AT234" s="228" t="s">
        <v>134</v>
      </c>
      <c r="AU234" s="228" t="s">
        <v>86</v>
      </c>
      <c r="AY234" s="18" t="s">
        <v>131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8" t="s">
        <v>84</v>
      </c>
      <c r="BK234" s="229">
        <f>ROUND(I234*H234,2)</f>
        <v>0</v>
      </c>
      <c r="BL234" s="18" t="s">
        <v>138</v>
      </c>
      <c r="BM234" s="228" t="s">
        <v>277</v>
      </c>
    </row>
    <row r="235" s="13" customFormat="1">
      <c r="A235" s="13"/>
      <c r="B235" s="230"/>
      <c r="C235" s="231"/>
      <c r="D235" s="232" t="s">
        <v>140</v>
      </c>
      <c r="E235" s="233" t="s">
        <v>1</v>
      </c>
      <c r="F235" s="234" t="s">
        <v>254</v>
      </c>
      <c r="G235" s="231"/>
      <c r="H235" s="235">
        <v>6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140</v>
      </c>
      <c r="AU235" s="241" t="s">
        <v>86</v>
      </c>
      <c r="AV235" s="13" t="s">
        <v>86</v>
      </c>
      <c r="AW235" s="13" t="s">
        <v>32</v>
      </c>
      <c r="AX235" s="13" t="s">
        <v>76</v>
      </c>
      <c r="AY235" s="241" t="s">
        <v>131</v>
      </c>
    </row>
    <row r="236" s="13" customFormat="1">
      <c r="A236" s="13"/>
      <c r="B236" s="230"/>
      <c r="C236" s="231"/>
      <c r="D236" s="232" t="s">
        <v>140</v>
      </c>
      <c r="E236" s="233" t="s">
        <v>1</v>
      </c>
      <c r="F236" s="234" t="s">
        <v>278</v>
      </c>
      <c r="G236" s="231"/>
      <c r="H236" s="235">
        <v>5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140</v>
      </c>
      <c r="AU236" s="241" t="s">
        <v>86</v>
      </c>
      <c r="AV236" s="13" t="s">
        <v>86</v>
      </c>
      <c r="AW236" s="13" t="s">
        <v>32</v>
      </c>
      <c r="AX236" s="13" t="s">
        <v>76</v>
      </c>
      <c r="AY236" s="241" t="s">
        <v>131</v>
      </c>
    </row>
    <row r="237" s="13" customFormat="1">
      <c r="A237" s="13"/>
      <c r="B237" s="230"/>
      <c r="C237" s="231"/>
      <c r="D237" s="232" t="s">
        <v>140</v>
      </c>
      <c r="E237" s="233" t="s">
        <v>1</v>
      </c>
      <c r="F237" s="234" t="s">
        <v>279</v>
      </c>
      <c r="G237" s="231"/>
      <c r="H237" s="235">
        <v>5.5999999999999996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140</v>
      </c>
      <c r="AU237" s="241" t="s">
        <v>86</v>
      </c>
      <c r="AV237" s="13" t="s">
        <v>86</v>
      </c>
      <c r="AW237" s="13" t="s">
        <v>32</v>
      </c>
      <c r="AX237" s="13" t="s">
        <v>76</v>
      </c>
      <c r="AY237" s="241" t="s">
        <v>131</v>
      </c>
    </row>
    <row r="238" s="13" customFormat="1">
      <c r="A238" s="13"/>
      <c r="B238" s="230"/>
      <c r="C238" s="231"/>
      <c r="D238" s="232" t="s">
        <v>140</v>
      </c>
      <c r="E238" s="233" t="s">
        <v>1</v>
      </c>
      <c r="F238" s="234" t="s">
        <v>280</v>
      </c>
      <c r="G238" s="231"/>
      <c r="H238" s="235">
        <v>5.6500000000000004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140</v>
      </c>
      <c r="AU238" s="241" t="s">
        <v>86</v>
      </c>
      <c r="AV238" s="13" t="s">
        <v>86</v>
      </c>
      <c r="AW238" s="13" t="s">
        <v>32</v>
      </c>
      <c r="AX238" s="13" t="s">
        <v>76</v>
      </c>
      <c r="AY238" s="241" t="s">
        <v>131</v>
      </c>
    </row>
    <row r="239" s="13" customFormat="1">
      <c r="A239" s="13"/>
      <c r="B239" s="230"/>
      <c r="C239" s="231"/>
      <c r="D239" s="232" t="s">
        <v>140</v>
      </c>
      <c r="E239" s="233" t="s">
        <v>1</v>
      </c>
      <c r="F239" s="234" t="s">
        <v>278</v>
      </c>
      <c r="G239" s="231"/>
      <c r="H239" s="235">
        <v>5</v>
      </c>
      <c r="I239" s="236"/>
      <c r="J239" s="231"/>
      <c r="K239" s="231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140</v>
      </c>
      <c r="AU239" s="241" t="s">
        <v>86</v>
      </c>
      <c r="AV239" s="13" t="s">
        <v>86</v>
      </c>
      <c r="AW239" s="13" t="s">
        <v>32</v>
      </c>
      <c r="AX239" s="13" t="s">
        <v>76</v>
      </c>
      <c r="AY239" s="241" t="s">
        <v>131</v>
      </c>
    </row>
    <row r="240" s="13" customFormat="1">
      <c r="A240" s="13"/>
      <c r="B240" s="230"/>
      <c r="C240" s="231"/>
      <c r="D240" s="232" t="s">
        <v>140</v>
      </c>
      <c r="E240" s="233" t="s">
        <v>1</v>
      </c>
      <c r="F240" s="234" t="s">
        <v>281</v>
      </c>
      <c r="G240" s="231"/>
      <c r="H240" s="235">
        <v>10.300000000000001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140</v>
      </c>
      <c r="AU240" s="241" t="s">
        <v>86</v>
      </c>
      <c r="AV240" s="13" t="s">
        <v>86</v>
      </c>
      <c r="AW240" s="13" t="s">
        <v>32</v>
      </c>
      <c r="AX240" s="13" t="s">
        <v>76</v>
      </c>
      <c r="AY240" s="241" t="s">
        <v>131</v>
      </c>
    </row>
    <row r="241" s="14" customFormat="1">
      <c r="A241" s="14"/>
      <c r="B241" s="242"/>
      <c r="C241" s="243"/>
      <c r="D241" s="232" t="s">
        <v>140</v>
      </c>
      <c r="E241" s="244" t="s">
        <v>1</v>
      </c>
      <c r="F241" s="245" t="s">
        <v>145</v>
      </c>
      <c r="G241" s="243"/>
      <c r="H241" s="246">
        <v>37.549999999999997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140</v>
      </c>
      <c r="AU241" s="252" t="s">
        <v>86</v>
      </c>
      <c r="AV241" s="14" t="s">
        <v>138</v>
      </c>
      <c r="AW241" s="14" t="s">
        <v>32</v>
      </c>
      <c r="AX241" s="14" t="s">
        <v>84</v>
      </c>
      <c r="AY241" s="252" t="s">
        <v>131</v>
      </c>
    </row>
    <row r="242" s="2" customFormat="1" ht="21.75" customHeight="1">
      <c r="A242" s="39"/>
      <c r="B242" s="40"/>
      <c r="C242" s="274" t="s">
        <v>282</v>
      </c>
      <c r="D242" s="274" t="s">
        <v>264</v>
      </c>
      <c r="E242" s="275" t="s">
        <v>283</v>
      </c>
      <c r="F242" s="276" t="s">
        <v>284</v>
      </c>
      <c r="G242" s="277" t="s">
        <v>148</v>
      </c>
      <c r="H242" s="278">
        <v>39.427999999999997</v>
      </c>
      <c r="I242" s="279"/>
      <c r="J242" s="280">
        <f>ROUND(I242*H242,2)</f>
        <v>0</v>
      </c>
      <c r="K242" s="281"/>
      <c r="L242" s="282"/>
      <c r="M242" s="283" t="s">
        <v>1</v>
      </c>
      <c r="N242" s="284" t="s">
        <v>41</v>
      </c>
      <c r="O242" s="92"/>
      <c r="P242" s="226">
        <f>O242*H242</f>
        <v>0</v>
      </c>
      <c r="Q242" s="226">
        <v>0.00010000000000000001</v>
      </c>
      <c r="R242" s="226">
        <f>Q242*H242</f>
        <v>0.0039427999999999998</v>
      </c>
      <c r="S242" s="226">
        <v>0</v>
      </c>
      <c r="T242" s="22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8" t="s">
        <v>177</v>
      </c>
      <c r="AT242" s="228" t="s">
        <v>264</v>
      </c>
      <c r="AU242" s="228" t="s">
        <v>86</v>
      </c>
      <c r="AY242" s="18" t="s">
        <v>131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8" t="s">
        <v>84</v>
      </c>
      <c r="BK242" s="229">
        <f>ROUND(I242*H242,2)</f>
        <v>0</v>
      </c>
      <c r="BL242" s="18" t="s">
        <v>138</v>
      </c>
      <c r="BM242" s="228" t="s">
        <v>285</v>
      </c>
    </row>
    <row r="243" s="13" customFormat="1">
      <c r="A243" s="13"/>
      <c r="B243" s="230"/>
      <c r="C243" s="231"/>
      <c r="D243" s="232" t="s">
        <v>140</v>
      </c>
      <c r="E243" s="231"/>
      <c r="F243" s="234" t="s">
        <v>286</v>
      </c>
      <c r="G243" s="231"/>
      <c r="H243" s="235">
        <v>39.427999999999997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140</v>
      </c>
      <c r="AU243" s="241" t="s">
        <v>86</v>
      </c>
      <c r="AV243" s="13" t="s">
        <v>86</v>
      </c>
      <c r="AW243" s="13" t="s">
        <v>4</v>
      </c>
      <c r="AX243" s="13" t="s">
        <v>84</v>
      </c>
      <c r="AY243" s="241" t="s">
        <v>131</v>
      </c>
    </row>
    <row r="244" s="2" customFormat="1" ht="24.15" customHeight="1">
      <c r="A244" s="39"/>
      <c r="B244" s="40"/>
      <c r="C244" s="216" t="s">
        <v>287</v>
      </c>
      <c r="D244" s="216" t="s">
        <v>134</v>
      </c>
      <c r="E244" s="217" t="s">
        <v>288</v>
      </c>
      <c r="F244" s="218" t="s">
        <v>289</v>
      </c>
      <c r="G244" s="219" t="s">
        <v>148</v>
      </c>
      <c r="H244" s="220">
        <v>11.199999999999999</v>
      </c>
      <c r="I244" s="221"/>
      <c r="J244" s="222">
        <f>ROUND(I244*H244,2)</f>
        <v>0</v>
      </c>
      <c r="K244" s="223"/>
      <c r="L244" s="45"/>
      <c r="M244" s="224" t="s">
        <v>1</v>
      </c>
      <c r="N244" s="225" t="s">
        <v>41</v>
      </c>
      <c r="O244" s="92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8" t="s">
        <v>138</v>
      </c>
      <c r="AT244" s="228" t="s">
        <v>134</v>
      </c>
      <c r="AU244" s="228" t="s">
        <v>86</v>
      </c>
      <c r="AY244" s="18" t="s">
        <v>131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8" t="s">
        <v>84</v>
      </c>
      <c r="BK244" s="229">
        <f>ROUND(I244*H244,2)</f>
        <v>0</v>
      </c>
      <c r="BL244" s="18" t="s">
        <v>138</v>
      </c>
      <c r="BM244" s="228" t="s">
        <v>290</v>
      </c>
    </row>
    <row r="245" s="13" customFormat="1">
      <c r="A245" s="13"/>
      <c r="B245" s="230"/>
      <c r="C245" s="231"/>
      <c r="D245" s="232" t="s">
        <v>140</v>
      </c>
      <c r="E245" s="233" t="s">
        <v>1</v>
      </c>
      <c r="F245" s="234" t="s">
        <v>291</v>
      </c>
      <c r="G245" s="231"/>
      <c r="H245" s="235">
        <v>4.2000000000000002</v>
      </c>
      <c r="I245" s="236"/>
      <c r="J245" s="231"/>
      <c r="K245" s="231"/>
      <c r="L245" s="237"/>
      <c r="M245" s="238"/>
      <c r="N245" s="239"/>
      <c r="O245" s="239"/>
      <c r="P245" s="239"/>
      <c r="Q245" s="239"/>
      <c r="R245" s="239"/>
      <c r="S245" s="239"/>
      <c r="T245" s="24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1" t="s">
        <v>140</v>
      </c>
      <c r="AU245" s="241" t="s">
        <v>86</v>
      </c>
      <c r="AV245" s="13" t="s">
        <v>86</v>
      </c>
      <c r="AW245" s="13" t="s">
        <v>32</v>
      </c>
      <c r="AX245" s="13" t="s">
        <v>76</v>
      </c>
      <c r="AY245" s="241" t="s">
        <v>131</v>
      </c>
    </row>
    <row r="246" s="13" customFormat="1">
      <c r="A246" s="13"/>
      <c r="B246" s="230"/>
      <c r="C246" s="231"/>
      <c r="D246" s="232" t="s">
        <v>140</v>
      </c>
      <c r="E246" s="233" t="s">
        <v>1</v>
      </c>
      <c r="F246" s="234" t="s">
        <v>292</v>
      </c>
      <c r="G246" s="231"/>
      <c r="H246" s="235">
        <v>7</v>
      </c>
      <c r="I246" s="236"/>
      <c r="J246" s="231"/>
      <c r="K246" s="231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140</v>
      </c>
      <c r="AU246" s="241" t="s">
        <v>86</v>
      </c>
      <c r="AV246" s="13" t="s">
        <v>86</v>
      </c>
      <c r="AW246" s="13" t="s">
        <v>32</v>
      </c>
      <c r="AX246" s="13" t="s">
        <v>76</v>
      </c>
      <c r="AY246" s="241" t="s">
        <v>131</v>
      </c>
    </row>
    <row r="247" s="14" customFormat="1">
      <c r="A247" s="14"/>
      <c r="B247" s="242"/>
      <c r="C247" s="243"/>
      <c r="D247" s="232" t="s">
        <v>140</v>
      </c>
      <c r="E247" s="244" t="s">
        <v>1</v>
      </c>
      <c r="F247" s="245" t="s">
        <v>145</v>
      </c>
      <c r="G247" s="243"/>
      <c r="H247" s="246">
        <v>11.199999999999999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140</v>
      </c>
      <c r="AU247" s="252" t="s">
        <v>86</v>
      </c>
      <c r="AV247" s="14" t="s">
        <v>138</v>
      </c>
      <c r="AW247" s="14" t="s">
        <v>32</v>
      </c>
      <c r="AX247" s="14" t="s">
        <v>84</v>
      </c>
      <c r="AY247" s="252" t="s">
        <v>131</v>
      </c>
    </row>
    <row r="248" s="2" customFormat="1" ht="24.15" customHeight="1">
      <c r="A248" s="39"/>
      <c r="B248" s="40"/>
      <c r="C248" s="274" t="s">
        <v>293</v>
      </c>
      <c r="D248" s="274" t="s">
        <v>264</v>
      </c>
      <c r="E248" s="275" t="s">
        <v>294</v>
      </c>
      <c r="F248" s="276" t="s">
        <v>295</v>
      </c>
      <c r="G248" s="277" t="s">
        <v>148</v>
      </c>
      <c r="H248" s="278">
        <v>11.76</v>
      </c>
      <c r="I248" s="279"/>
      <c r="J248" s="280">
        <f>ROUND(I248*H248,2)</f>
        <v>0</v>
      </c>
      <c r="K248" s="281"/>
      <c r="L248" s="282"/>
      <c r="M248" s="283" t="s">
        <v>1</v>
      </c>
      <c r="N248" s="284" t="s">
        <v>41</v>
      </c>
      <c r="O248" s="92"/>
      <c r="P248" s="226">
        <f>O248*H248</f>
        <v>0</v>
      </c>
      <c r="Q248" s="226">
        <v>4.0000000000000003E-05</v>
      </c>
      <c r="R248" s="226">
        <f>Q248*H248</f>
        <v>0.00047040000000000005</v>
      </c>
      <c r="S248" s="226">
        <v>0</v>
      </c>
      <c r="T248" s="22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8" t="s">
        <v>177</v>
      </c>
      <c r="AT248" s="228" t="s">
        <v>264</v>
      </c>
      <c r="AU248" s="228" t="s">
        <v>86</v>
      </c>
      <c r="AY248" s="18" t="s">
        <v>131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8" t="s">
        <v>84</v>
      </c>
      <c r="BK248" s="229">
        <f>ROUND(I248*H248,2)</f>
        <v>0</v>
      </c>
      <c r="BL248" s="18" t="s">
        <v>138</v>
      </c>
      <c r="BM248" s="228" t="s">
        <v>296</v>
      </c>
    </row>
    <row r="249" s="13" customFormat="1">
      <c r="A249" s="13"/>
      <c r="B249" s="230"/>
      <c r="C249" s="231"/>
      <c r="D249" s="232" t="s">
        <v>140</v>
      </c>
      <c r="E249" s="231"/>
      <c r="F249" s="234" t="s">
        <v>297</v>
      </c>
      <c r="G249" s="231"/>
      <c r="H249" s="235">
        <v>11.76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140</v>
      </c>
      <c r="AU249" s="241" t="s">
        <v>86</v>
      </c>
      <c r="AV249" s="13" t="s">
        <v>86</v>
      </c>
      <c r="AW249" s="13" t="s">
        <v>4</v>
      </c>
      <c r="AX249" s="13" t="s">
        <v>84</v>
      </c>
      <c r="AY249" s="241" t="s">
        <v>131</v>
      </c>
    </row>
    <row r="250" s="2" customFormat="1" ht="24.15" customHeight="1">
      <c r="A250" s="39"/>
      <c r="B250" s="40"/>
      <c r="C250" s="216" t="s">
        <v>298</v>
      </c>
      <c r="D250" s="216" t="s">
        <v>134</v>
      </c>
      <c r="E250" s="217" t="s">
        <v>299</v>
      </c>
      <c r="F250" s="218" t="s">
        <v>300</v>
      </c>
      <c r="G250" s="219" t="s">
        <v>153</v>
      </c>
      <c r="H250" s="220">
        <v>1</v>
      </c>
      <c r="I250" s="221"/>
      <c r="J250" s="222">
        <f>ROUND(I250*H250,2)</f>
        <v>0</v>
      </c>
      <c r="K250" s="223"/>
      <c r="L250" s="45"/>
      <c r="M250" s="224" t="s">
        <v>1</v>
      </c>
      <c r="N250" s="225" t="s">
        <v>41</v>
      </c>
      <c r="O250" s="92"/>
      <c r="P250" s="226">
        <f>O250*H250</f>
        <v>0</v>
      </c>
      <c r="Q250" s="226">
        <v>0.42153000000000002</v>
      </c>
      <c r="R250" s="226">
        <f>Q250*H250</f>
        <v>0.42153000000000002</v>
      </c>
      <c r="S250" s="226">
        <v>0</v>
      </c>
      <c r="T250" s="22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8" t="s">
        <v>138</v>
      </c>
      <c r="AT250" s="228" t="s">
        <v>134</v>
      </c>
      <c r="AU250" s="228" t="s">
        <v>86</v>
      </c>
      <c r="AY250" s="18" t="s">
        <v>131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8" t="s">
        <v>84</v>
      </c>
      <c r="BK250" s="229">
        <f>ROUND(I250*H250,2)</f>
        <v>0</v>
      </c>
      <c r="BL250" s="18" t="s">
        <v>138</v>
      </c>
      <c r="BM250" s="228" t="s">
        <v>301</v>
      </c>
    </row>
    <row r="251" s="15" customFormat="1">
      <c r="A251" s="15"/>
      <c r="B251" s="253"/>
      <c r="C251" s="254"/>
      <c r="D251" s="232" t="s">
        <v>140</v>
      </c>
      <c r="E251" s="255" t="s">
        <v>1</v>
      </c>
      <c r="F251" s="256" t="s">
        <v>302</v>
      </c>
      <c r="G251" s="254"/>
      <c r="H251" s="255" t="s">
        <v>1</v>
      </c>
      <c r="I251" s="257"/>
      <c r="J251" s="254"/>
      <c r="K251" s="254"/>
      <c r="L251" s="258"/>
      <c r="M251" s="259"/>
      <c r="N251" s="260"/>
      <c r="O251" s="260"/>
      <c r="P251" s="260"/>
      <c r="Q251" s="260"/>
      <c r="R251" s="260"/>
      <c r="S251" s="260"/>
      <c r="T251" s="261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2" t="s">
        <v>140</v>
      </c>
      <c r="AU251" s="262" t="s">
        <v>86</v>
      </c>
      <c r="AV251" s="15" t="s">
        <v>84</v>
      </c>
      <c r="AW251" s="15" t="s">
        <v>32</v>
      </c>
      <c r="AX251" s="15" t="s">
        <v>76</v>
      </c>
      <c r="AY251" s="262" t="s">
        <v>131</v>
      </c>
    </row>
    <row r="252" s="13" customFormat="1">
      <c r="A252" s="13"/>
      <c r="B252" s="230"/>
      <c r="C252" s="231"/>
      <c r="D252" s="232" t="s">
        <v>140</v>
      </c>
      <c r="E252" s="233" t="s">
        <v>1</v>
      </c>
      <c r="F252" s="234" t="s">
        <v>84</v>
      </c>
      <c r="G252" s="231"/>
      <c r="H252" s="235">
        <v>1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140</v>
      </c>
      <c r="AU252" s="241" t="s">
        <v>86</v>
      </c>
      <c r="AV252" s="13" t="s">
        <v>86</v>
      </c>
      <c r="AW252" s="13" t="s">
        <v>32</v>
      </c>
      <c r="AX252" s="13" t="s">
        <v>84</v>
      </c>
      <c r="AY252" s="241" t="s">
        <v>131</v>
      </c>
    </row>
    <row r="253" s="2" customFormat="1" ht="37.8" customHeight="1">
      <c r="A253" s="39"/>
      <c r="B253" s="40"/>
      <c r="C253" s="274" t="s">
        <v>303</v>
      </c>
      <c r="D253" s="274" t="s">
        <v>264</v>
      </c>
      <c r="E253" s="275" t="s">
        <v>304</v>
      </c>
      <c r="F253" s="276" t="s">
        <v>305</v>
      </c>
      <c r="G253" s="277" t="s">
        <v>153</v>
      </c>
      <c r="H253" s="278">
        <v>1</v>
      </c>
      <c r="I253" s="279"/>
      <c r="J253" s="280">
        <f>ROUND(I253*H253,2)</f>
        <v>0</v>
      </c>
      <c r="K253" s="281"/>
      <c r="L253" s="282"/>
      <c r="M253" s="283" t="s">
        <v>1</v>
      </c>
      <c r="N253" s="284" t="s">
        <v>41</v>
      </c>
      <c r="O253" s="92"/>
      <c r="P253" s="226">
        <f>O253*H253</f>
        <v>0</v>
      </c>
      <c r="Q253" s="226">
        <v>0.014890000000000001</v>
      </c>
      <c r="R253" s="226">
        <f>Q253*H253</f>
        <v>0.014890000000000001</v>
      </c>
      <c r="S253" s="226">
        <v>0</v>
      </c>
      <c r="T253" s="22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8" t="s">
        <v>177</v>
      </c>
      <c r="AT253" s="228" t="s">
        <v>264</v>
      </c>
      <c r="AU253" s="228" t="s">
        <v>86</v>
      </c>
      <c r="AY253" s="18" t="s">
        <v>131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8" t="s">
        <v>84</v>
      </c>
      <c r="BK253" s="229">
        <f>ROUND(I253*H253,2)</f>
        <v>0</v>
      </c>
      <c r="BL253" s="18" t="s">
        <v>138</v>
      </c>
      <c r="BM253" s="228" t="s">
        <v>306</v>
      </c>
    </row>
    <row r="254" s="12" customFormat="1" ht="22.8" customHeight="1">
      <c r="A254" s="12"/>
      <c r="B254" s="200"/>
      <c r="C254" s="201"/>
      <c r="D254" s="202" t="s">
        <v>75</v>
      </c>
      <c r="E254" s="214" t="s">
        <v>184</v>
      </c>
      <c r="F254" s="214" t="s">
        <v>307</v>
      </c>
      <c r="G254" s="201"/>
      <c r="H254" s="201"/>
      <c r="I254" s="204"/>
      <c r="J254" s="215">
        <f>BK254</f>
        <v>0</v>
      </c>
      <c r="K254" s="201"/>
      <c r="L254" s="206"/>
      <c r="M254" s="207"/>
      <c r="N254" s="208"/>
      <c r="O254" s="208"/>
      <c r="P254" s="209">
        <f>SUM(P255:P287)</f>
        <v>0</v>
      </c>
      <c r="Q254" s="208"/>
      <c r="R254" s="209">
        <f>SUM(R255:R287)</f>
        <v>0.023463999999999999</v>
      </c>
      <c r="S254" s="208"/>
      <c r="T254" s="210">
        <f>SUM(T255:T287)</f>
        <v>5.0367000000000006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1" t="s">
        <v>84</v>
      </c>
      <c r="AT254" s="212" t="s">
        <v>75</v>
      </c>
      <c r="AU254" s="212" t="s">
        <v>84</v>
      </c>
      <c r="AY254" s="211" t="s">
        <v>131</v>
      </c>
      <c r="BK254" s="213">
        <f>SUM(BK255:BK287)</f>
        <v>0</v>
      </c>
    </row>
    <row r="255" s="2" customFormat="1" ht="33" customHeight="1">
      <c r="A255" s="39"/>
      <c r="B255" s="40"/>
      <c r="C255" s="216" t="s">
        <v>308</v>
      </c>
      <c r="D255" s="216" t="s">
        <v>134</v>
      </c>
      <c r="E255" s="217" t="s">
        <v>309</v>
      </c>
      <c r="F255" s="218" t="s">
        <v>310</v>
      </c>
      <c r="G255" s="219" t="s">
        <v>137</v>
      </c>
      <c r="H255" s="220">
        <v>10.5</v>
      </c>
      <c r="I255" s="221"/>
      <c r="J255" s="222">
        <f>ROUND(I255*H255,2)</f>
        <v>0</v>
      </c>
      <c r="K255" s="223"/>
      <c r="L255" s="45"/>
      <c r="M255" s="224" t="s">
        <v>1</v>
      </c>
      <c r="N255" s="225" t="s">
        <v>41</v>
      </c>
      <c r="O255" s="92"/>
      <c r="P255" s="226">
        <f>O255*H255</f>
        <v>0</v>
      </c>
      <c r="Q255" s="226">
        <v>0.00012999999999999999</v>
      </c>
      <c r="R255" s="226">
        <f>Q255*H255</f>
        <v>0.0013649999999999999</v>
      </c>
      <c r="S255" s="226">
        <v>0</v>
      </c>
      <c r="T255" s="22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8" t="s">
        <v>138</v>
      </c>
      <c r="AT255" s="228" t="s">
        <v>134</v>
      </c>
      <c r="AU255" s="228" t="s">
        <v>86</v>
      </c>
      <c r="AY255" s="18" t="s">
        <v>131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8" t="s">
        <v>84</v>
      </c>
      <c r="BK255" s="229">
        <f>ROUND(I255*H255,2)</f>
        <v>0</v>
      </c>
      <c r="BL255" s="18" t="s">
        <v>138</v>
      </c>
      <c r="BM255" s="228" t="s">
        <v>311</v>
      </c>
    </row>
    <row r="256" s="15" customFormat="1">
      <c r="A256" s="15"/>
      <c r="B256" s="253"/>
      <c r="C256" s="254"/>
      <c r="D256" s="232" t="s">
        <v>140</v>
      </c>
      <c r="E256" s="255" t="s">
        <v>1</v>
      </c>
      <c r="F256" s="256" t="s">
        <v>312</v>
      </c>
      <c r="G256" s="254"/>
      <c r="H256" s="255" t="s">
        <v>1</v>
      </c>
      <c r="I256" s="257"/>
      <c r="J256" s="254"/>
      <c r="K256" s="254"/>
      <c r="L256" s="258"/>
      <c r="M256" s="259"/>
      <c r="N256" s="260"/>
      <c r="O256" s="260"/>
      <c r="P256" s="260"/>
      <c r="Q256" s="260"/>
      <c r="R256" s="260"/>
      <c r="S256" s="260"/>
      <c r="T256" s="261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2" t="s">
        <v>140</v>
      </c>
      <c r="AU256" s="262" t="s">
        <v>86</v>
      </c>
      <c r="AV256" s="15" t="s">
        <v>84</v>
      </c>
      <c r="AW256" s="15" t="s">
        <v>32</v>
      </c>
      <c r="AX256" s="15" t="s">
        <v>76</v>
      </c>
      <c r="AY256" s="262" t="s">
        <v>131</v>
      </c>
    </row>
    <row r="257" s="13" customFormat="1">
      <c r="A257" s="13"/>
      <c r="B257" s="230"/>
      <c r="C257" s="231"/>
      <c r="D257" s="232" t="s">
        <v>140</v>
      </c>
      <c r="E257" s="233" t="s">
        <v>1</v>
      </c>
      <c r="F257" s="234" t="s">
        <v>313</v>
      </c>
      <c r="G257" s="231"/>
      <c r="H257" s="235">
        <v>10.5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140</v>
      </c>
      <c r="AU257" s="241" t="s">
        <v>86</v>
      </c>
      <c r="AV257" s="13" t="s">
        <v>86</v>
      </c>
      <c r="AW257" s="13" t="s">
        <v>32</v>
      </c>
      <c r="AX257" s="13" t="s">
        <v>84</v>
      </c>
      <c r="AY257" s="241" t="s">
        <v>131</v>
      </c>
    </row>
    <row r="258" s="2" customFormat="1" ht="21.75" customHeight="1">
      <c r="A258" s="39"/>
      <c r="B258" s="40"/>
      <c r="C258" s="216" t="s">
        <v>314</v>
      </c>
      <c r="D258" s="216" t="s">
        <v>134</v>
      </c>
      <c r="E258" s="217" t="s">
        <v>315</v>
      </c>
      <c r="F258" s="218" t="s">
        <v>316</v>
      </c>
      <c r="G258" s="219" t="s">
        <v>317</v>
      </c>
      <c r="H258" s="220">
        <v>2</v>
      </c>
      <c r="I258" s="221"/>
      <c r="J258" s="222">
        <f>ROUND(I258*H258,2)</f>
        <v>0</v>
      </c>
      <c r="K258" s="223"/>
      <c r="L258" s="45"/>
      <c r="M258" s="224" t="s">
        <v>1</v>
      </c>
      <c r="N258" s="225" t="s">
        <v>41</v>
      </c>
      <c r="O258" s="92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8" t="s">
        <v>138</v>
      </c>
      <c r="AT258" s="228" t="s">
        <v>134</v>
      </c>
      <c r="AU258" s="228" t="s">
        <v>86</v>
      </c>
      <c r="AY258" s="18" t="s">
        <v>131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8" t="s">
        <v>84</v>
      </c>
      <c r="BK258" s="229">
        <f>ROUND(I258*H258,2)</f>
        <v>0</v>
      </c>
      <c r="BL258" s="18" t="s">
        <v>138</v>
      </c>
      <c r="BM258" s="228" t="s">
        <v>318</v>
      </c>
    </row>
    <row r="259" s="15" customFormat="1">
      <c r="A259" s="15"/>
      <c r="B259" s="253"/>
      <c r="C259" s="254"/>
      <c r="D259" s="232" t="s">
        <v>140</v>
      </c>
      <c r="E259" s="255" t="s">
        <v>1</v>
      </c>
      <c r="F259" s="256" t="s">
        <v>319</v>
      </c>
      <c r="G259" s="254"/>
      <c r="H259" s="255" t="s">
        <v>1</v>
      </c>
      <c r="I259" s="257"/>
      <c r="J259" s="254"/>
      <c r="K259" s="254"/>
      <c r="L259" s="258"/>
      <c r="M259" s="259"/>
      <c r="N259" s="260"/>
      <c r="O259" s="260"/>
      <c r="P259" s="260"/>
      <c r="Q259" s="260"/>
      <c r="R259" s="260"/>
      <c r="S259" s="260"/>
      <c r="T259" s="26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2" t="s">
        <v>140</v>
      </c>
      <c r="AU259" s="262" t="s">
        <v>86</v>
      </c>
      <c r="AV259" s="15" t="s">
        <v>84</v>
      </c>
      <c r="AW259" s="15" t="s">
        <v>32</v>
      </c>
      <c r="AX259" s="15" t="s">
        <v>76</v>
      </c>
      <c r="AY259" s="262" t="s">
        <v>131</v>
      </c>
    </row>
    <row r="260" s="13" customFormat="1">
      <c r="A260" s="13"/>
      <c r="B260" s="230"/>
      <c r="C260" s="231"/>
      <c r="D260" s="232" t="s">
        <v>140</v>
      </c>
      <c r="E260" s="233" t="s">
        <v>1</v>
      </c>
      <c r="F260" s="234" t="s">
        <v>86</v>
      </c>
      <c r="G260" s="231"/>
      <c r="H260" s="235">
        <v>2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140</v>
      </c>
      <c r="AU260" s="241" t="s">
        <v>86</v>
      </c>
      <c r="AV260" s="13" t="s">
        <v>86</v>
      </c>
      <c r="AW260" s="13" t="s">
        <v>32</v>
      </c>
      <c r="AX260" s="13" t="s">
        <v>84</v>
      </c>
      <c r="AY260" s="241" t="s">
        <v>131</v>
      </c>
    </row>
    <row r="261" s="2" customFormat="1" ht="24.15" customHeight="1">
      <c r="A261" s="39"/>
      <c r="B261" s="40"/>
      <c r="C261" s="216" t="s">
        <v>320</v>
      </c>
      <c r="D261" s="216" t="s">
        <v>134</v>
      </c>
      <c r="E261" s="217" t="s">
        <v>321</v>
      </c>
      <c r="F261" s="218" t="s">
        <v>322</v>
      </c>
      <c r="G261" s="219" t="s">
        <v>317</v>
      </c>
      <c r="H261" s="220">
        <v>28</v>
      </c>
      <c r="I261" s="221"/>
      <c r="J261" s="222">
        <f>ROUND(I261*H261,2)</f>
        <v>0</v>
      </c>
      <c r="K261" s="223"/>
      <c r="L261" s="45"/>
      <c r="M261" s="224" t="s">
        <v>1</v>
      </c>
      <c r="N261" s="225" t="s">
        <v>41</v>
      </c>
      <c r="O261" s="92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8" t="s">
        <v>138</v>
      </c>
      <c r="AT261" s="228" t="s">
        <v>134</v>
      </c>
      <c r="AU261" s="228" t="s">
        <v>86</v>
      </c>
      <c r="AY261" s="18" t="s">
        <v>131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8" t="s">
        <v>84</v>
      </c>
      <c r="BK261" s="229">
        <f>ROUND(I261*H261,2)</f>
        <v>0</v>
      </c>
      <c r="BL261" s="18" t="s">
        <v>138</v>
      </c>
      <c r="BM261" s="228" t="s">
        <v>323</v>
      </c>
    </row>
    <row r="262" s="13" customFormat="1">
      <c r="A262" s="13"/>
      <c r="B262" s="230"/>
      <c r="C262" s="231"/>
      <c r="D262" s="232" t="s">
        <v>140</v>
      </c>
      <c r="E262" s="233" t="s">
        <v>1</v>
      </c>
      <c r="F262" s="234" t="s">
        <v>324</v>
      </c>
      <c r="G262" s="231"/>
      <c r="H262" s="235">
        <v>28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140</v>
      </c>
      <c r="AU262" s="241" t="s">
        <v>86</v>
      </c>
      <c r="AV262" s="13" t="s">
        <v>86</v>
      </c>
      <c r="AW262" s="13" t="s">
        <v>32</v>
      </c>
      <c r="AX262" s="13" t="s">
        <v>84</v>
      </c>
      <c r="AY262" s="241" t="s">
        <v>131</v>
      </c>
    </row>
    <row r="263" s="2" customFormat="1" ht="24.15" customHeight="1">
      <c r="A263" s="39"/>
      <c r="B263" s="40"/>
      <c r="C263" s="216" t="s">
        <v>325</v>
      </c>
      <c r="D263" s="216" t="s">
        <v>134</v>
      </c>
      <c r="E263" s="217" t="s">
        <v>326</v>
      </c>
      <c r="F263" s="218" t="s">
        <v>327</v>
      </c>
      <c r="G263" s="219" t="s">
        <v>317</v>
      </c>
      <c r="H263" s="220">
        <v>2</v>
      </c>
      <c r="I263" s="221"/>
      <c r="J263" s="222">
        <f>ROUND(I263*H263,2)</f>
        <v>0</v>
      </c>
      <c r="K263" s="223"/>
      <c r="L263" s="45"/>
      <c r="M263" s="224" t="s">
        <v>1</v>
      </c>
      <c r="N263" s="225" t="s">
        <v>41</v>
      </c>
      <c r="O263" s="92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8" t="s">
        <v>138</v>
      </c>
      <c r="AT263" s="228" t="s">
        <v>134</v>
      </c>
      <c r="AU263" s="228" t="s">
        <v>86</v>
      </c>
      <c r="AY263" s="18" t="s">
        <v>131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8" t="s">
        <v>84</v>
      </c>
      <c r="BK263" s="229">
        <f>ROUND(I263*H263,2)</f>
        <v>0</v>
      </c>
      <c r="BL263" s="18" t="s">
        <v>138</v>
      </c>
      <c r="BM263" s="228" t="s">
        <v>328</v>
      </c>
    </row>
    <row r="264" s="2" customFormat="1" ht="24.15" customHeight="1">
      <c r="A264" s="39"/>
      <c r="B264" s="40"/>
      <c r="C264" s="216" t="s">
        <v>329</v>
      </c>
      <c r="D264" s="216" t="s">
        <v>134</v>
      </c>
      <c r="E264" s="217" t="s">
        <v>330</v>
      </c>
      <c r="F264" s="218" t="s">
        <v>331</v>
      </c>
      <c r="G264" s="219" t="s">
        <v>137</v>
      </c>
      <c r="H264" s="220">
        <v>29.300000000000001</v>
      </c>
      <c r="I264" s="221"/>
      <c r="J264" s="222">
        <f>ROUND(I264*H264,2)</f>
        <v>0</v>
      </c>
      <c r="K264" s="223"/>
      <c r="L264" s="45"/>
      <c r="M264" s="224" t="s">
        <v>1</v>
      </c>
      <c r="N264" s="225" t="s">
        <v>41</v>
      </c>
      <c r="O264" s="92"/>
      <c r="P264" s="226">
        <f>O264*H264</f>
        <v>0</v>
      </c>
      <c r="Q264" s="226">
        <v>3.0000000000000001E-05</v>
      </c>
      <c r="R264" s="226">
        <f>Q264*H264</f>
        <v>0.00087900000000000001</v>
      </c>
      <c r="S264" s="226">
        <v>0</v>
      </c>
      <c r="T264" s="22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8" t="s">
        <v>138</v>
      </c>
      <c r="AT264" s="228" t="s">
        <v>134</v>
      </c>
      <c r="AU264" s="228" t="s">
        <v>86</v>
      </c>
      <c r="AY264" s="18" t="s">
        <v>131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8" t="s">
        <v>84</v>
      </c>
      <c r="BK264" s="229">
        <f>ROUND(I264*H264,2)</f>
        <v>0</v>
      </c>
      <c r="BL264" s="18" t="s">
        <v>138</v>
      </c>
      <c r="BM264" s="228" t="s">
        <v>332</v>
      </c>
    </row>
    <row r="265" s="15" customFormat="1">
      <c r="A265" s="15"/>
      <c r="B265" s="253"/>
      <c r="C265" s="254"/>
      <c r="D265" s="232" t="s">
        <v>140</v>
      </c>
      <c r="E265" s="255" t="s">
        <v>1</v>
      </c>
      <c r="F265" s="256" t="s">
        <v>312</v>
      </c>
      <c r="G265" s="254"/>
      <c r="H265" s="255" t="s">
        <v>1</v>
      </c>
      <c r="I265" s="257"/>
      <c r="J265" s="254"/>
      <c r="K265" s="254"/>
      <c r="L265" s="258"/>
      <c r="M265" s="259"/>
      <c r="N265" s="260"/>
      <c r="O265" s="260"/>
      <c r="P265" s="260"/>
      <c r="Q265" s="260"/>
      <c r="R265" s="260"/>
      <c r="S265" s="260"/>
      <c r="T265" s="261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2" t="s">
        <v>140</v>
      </c>
      <c r="AU265" s="262" t="s">
        <v>86</v>
      </c>
      <c r="AV265" s="15" t="s">
        <v>84</v>
      </c>
      <c r="AW265" s="15" t="s">
        <v>32</v>
      </c>
      <c r="AX265" s="15" t="s">
        <v>76</v>
      </c>
      <c r="AY265" s="262" t="s">
        <v>131</v>
      </c>
    </row>
    <row r="266" s="13" customFormat="1">
      <c r="A266" s="13"/>
      <c r="B266" s="230"/>
      <c r="C266" s="231"/>
      <c r="D266" s="232" t="s">
        <v>140</v>
      </c>
      <c r="E266" s="233" t="s">
        <v>1</v>
      </c>
      <c r="F266" s="234" t="s">
        <v>313</v>
      </c>
      <c r="G266" s="231"/>
      <c r="H266" s="235">
        <v>10.5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140</v>
      </c>
      <c r="AU266" s="241" t="s">
        <v>86</v>
      </c>
      <c r="AV266" s="13" t="s">
        <v>86</v>
      </c>
      <c r="AW266" s="13" t="s">
        <v>32</v>
      </c>
      <c r="AX266" s="13" t="s">
        <v>76</v>
      </c>
      <c r="AY266" s="241" t="s">
        <v>131</v>
      </c>
    </row>
    <row r="267" s="15" customFormat="1">
      <c r="A267" s="15"/>
      <c r="B267" s="253"/>
      <c r="C267" s="254"/>
      <c r="D267" s="232" t="s">
        <v>140</v>
      </c>
      <c r="E267" s="255" t="s">
        <v>1</v>
      </c>
      <c r="F267" s="256" t="s">
        <v>333</v>
      </c>
      <c r="G267" s="254"/>
      <c r="H267" s="255" t="s">
        <v>1</v>
      </c>
      <c r="I267" s="257"/>
      <c r="J267" s="254"/>
      <c r="K267" s="254"/>
      <c r="L267" s="258"/>
      <c r="M267" s="259"/>
      <c r="N267" s="260"/>
      <c r="O267" s="260"/>
      <c r="P267" s="260"/>
      <c r="Q267" s="260"/>
      <c r="R267" s="260"/>
      <c r="S267" s="260"/>
      <c r="T267" s="261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2" t="s">
        <v>140</v>
      </c>
      <c r="AU267" s="262" t="s">
        <v>86</v>
      </c>
      <c r="AV267" s="15" t="s">
        <v>84</v>
      </c>
      <c r="AW267" s="15" t="s">
        <v>32</v>
      </c>
      <c r="AX267" s="15" t="s">
        <v>76</v>
      </c>
      <c r="AY267" s="262" t="s">
        <v>131</v>
      </c>
    </row>
    <row r="268" s="13" customFormat="1">
      <c r="A268" s="13"/>
      <c r="B268" s="230"/>
      <c r="C268" s="231"/>
      <c r="D268" s="232" t="s">
        <v>140</v>
      </c>
      <c r="E268" s="233" t="s">
        <v>1</v>
      </c>
      <c r="F268" s="234" t="s">
        <v>334</v>
      </c>
      <c r="G268" s="231"/>
      <c r="H268" s="235">
        <v>18.800000000000001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140</v>
      </c>
      <c r="AU268" s="241" t="s">
        <v>86</v>
      </c>
      <c r="AV268" s="13" t="s">
        <v>86</v>
      </c>
      <c r="AW268" s="13" t="s">
        <v>32</v>
      </c>
      <c r="AX268" s="13" t="s">
        <v>76</v>
      </c>
      <c r="AY268" s="241" t="s">
        <v>131</v>
      </c>
    </row>
    <row r="269" s="14" customFormat="1">
      <c r="A269" s="14"/>
      <c r="B269" s="242"/>
      <c r="C269" s="243"/>
      <c r="D269" s="232" t="s">
        <v>140</v>
      </c>
      <c r="E269" s="244" t="s">
        <v>1</v>
      </c>
      <c r="F269" s="245" t="s">
        <v>145</v>
      </c>
      <c r="G269" s="243"/>
      <c r="H269" s="246">
        <v>29.300000000000001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140</v>
      </c>
      <c r="AU269" s="252" t="s">
        <v>86</v>
      </c>
      <c r="AV269" s="14" t="s">
        <v>138</v>
      </c>
      <c r="AW269" s="14" t="s">
        <v>32</v>
      </c>
      <c r="AX269" s="14" t="s">
        <v>84</v>
      </c>
      <c r="AY269" s="252" t="s">
        <v>131</v>
      </c>
    </row>
    <row r="270" s="2" customFormat="1" ht="16.5" customHeight="1">
      <c r="A270" s="39"/>
      <c r="B270" s="40"/>
      <c r="C270" s="216" t="s">
        <v>335</v>
      </c>
      <c r="D270" s="216" t="s">
        <v>134</v>
      </c>
      <c r="E270" s="217" t="s">
        <v>336</v>
      </c>
      <c r="F270" s="218" t="s">
        <v>337</v>
      </c>
      <c r="G270" s="219" t="s">
        <v>153</v>
      </c>
      <c r="H270" s="220">
        <v>2</v>
      </c>
      <c r="I270" s="221"/>
      <c r="J270" s="222">
        <f>ROUND(I270*H270,2)</f>
        <v>0</v>
      </c>
      <c r="K270" s="223"/>
      <c r="L270" s="45"/>
      <c r="M270" s="224" t="s">
        <v>1</v>
      </c>
      <c r="N270" s="225" t="s">
        <v>41</v>
      </c>
      <c r="O270" s="92"/>
      <c r="P270" s="226">
        <f>O270*H270</f>
        <v>0</v>
      </c>
      <c r="Q270" s="226">
        <v>0.00011</v>
      </c>
      <c r="R270" s="226">
        <f>Q270*H270</f>
        <v>0.00022000000000000001</v>
      </c>
      <c r="S270" s="226">
        <v>0</v>
      </c>
      <c r="T270" s="22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8" t="s">
        <v>138</v>
      </c>
      <c r="AT270" s="228" t="s">
        <v>134</v>
      </c>
      <c r="AU270" s="228" t="s">
        <v>86</v>
      </c>
      <c r="AY270" s="18" t="s">
        <v>131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8" t="s">
        <v>84</v>
      </c>
      <c r="BK270" s="229">
        <f>ROUND(I270*H270,2)</f>
        <v>0</v>
      </c>
      <c r="BL270" s="18" t="s">
        <v>138</v>
      </c>
      <c r="BM270" s="228" t="s">
        <v>338</v>
      </c>
    </row>
    <row r="271" s="2" customFormat="1" ht="16.5" customHeight="1">
      <c r="A271" s="39"/>
      <c r="B271" s="40"/>
      <c r="C271" s="274" t="s">
        <v>339</v>
      </c>
      <c r="D271" s="274" t="s">
        <v>264</v>
      </c>
      <c r="E271" s="275" t="s">
        <v>340</v>
      </c>
      <c r="F271" s="276" t="s">
        <v>341</v>
      </c>
      <c r="G271" s="277" t="s">
        <v>153</v>
      </c>
      <c r="H271" s="278">
        <v>1</v>
      </c>
      <c r="I271" s="279"/>
      <c r="J271" s="280">
        <f>ROUND(I271*H271,2)</f>
        <v>0</v>
      </c>
      <c r="K271" s="281"/>
      <c r="L271" s="282"/>
      <c r="M271" s="283" t="s">
        <v>1</v>
      </c>
      <c r="N271" s="284" t="s">
        <v>41</v>
      </c>
      <c r="O271" s="92"/>
      <c r="P271" s="226">
        <f>O271*H271</f>
        <v>0</v>
      </c>
      <c r="Q271" s="226">
        <v>0.012</v>
      </c>
      <c r="R271" s="226">
        <f>Q271*H271</f>
        <v>0.012</v>
      </c>
      <c r="S271" s="226">
        <v>0</v>
      </c>
      <c r="T271" s="22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8" t="s">
        <v>177</v>
      </c>
      <c r="AT271" s="228" t="s">
        <v>264</v>
      </c>
      <c r="AU271" s="228" t="s">
        <v>86</v>
      </c>
      <c r="AY271" s="18" t="s">
        <v>131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8" t="s">
        <v>84</v>
      </c>
      <c r="BK271" s="229">
        <f>ROUND(I271*H271,2)</f>
        <v>0</v>
      </c>
      <c r="BL271" s="18" t="s">
        <v>138</v>
      </c>
      <c r="BM271" s="228" t="s">
        <v>342</v>
      </c>
    </row>
    <row r="272" s="2" customFormat="1" ht="16.5" customHeight="1">
      <c r="A272" s="39"/>
      <c r="B272" s="40"/>
      <c r="C272" s="274" t="s">
        <v>343</v>
      </c>
      <c r="D272" s="274" t="s">
        <v>264</v>
      </c>
      <c r="E272" s="275" t="s">
        <v>344</v>
      </c>
      <c r="F272" s="276" t="s">
        <v>345</v>
      </c>
      <c r="G272" s="277" t="s">
        <v>153</v>
      </c>
      <c r="H272" s="278">
        <v>1</v>
      </c>
      <c r="I272" s="279"/>
      <c r="J272" s="280">
        <f>ROUND(I272*H272,2)</f>
        <v>0</v>
      </c>
      <c r="K272" s="281"/>
      <c r="L272" s="282"/>
      <c r="M272" s="283" t="s">
        <v>1</v>
      </c>
      <c r="N272" s="284" t="s">
        <v>41</v>
      </c>
      <c r="O272" s="92"/>
      <c r="P272" s="226">
        <f>O272*H272</f>
        <v>0</v>
      </c>
      <c r="Q272" s="226">
        <v>0.0089999999999999993</v>
      </c>
      <c r="R272" s="226">
        <f>Q272*H272</f>
        <v>0.0089999999999999993</v>
      </c>
      <c r="S272" s="226">
        <v>0</v>
      </c>
      <c r="T272" s="22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8" t="s">
        <v>177</v>
      </c>
      <c r="AT272" s="228" t="s">
        <v>264</v>
      </c>
      <c r="AU272" s="228" t="s">
        <v>86</v>
      </c>
      <c r="AY272" s="18" t="s">
        <v>131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8" t="s">
        <v>84</v>
      </c>
      <c r="BK272" s="229">
        <f>ROUND(I272*H272,2)</f>
        <v>0</v>
      </c>
      <c r="BL272" s="18" t="s">
        <v>138</v>
      </c>
      <c r="BM272" s="228" t="s">
        <v>346</v>
      </c>
    </row>
    <row r="273" s="2" customFormat="1" ht="24.15" customHeight="1">
      <c r="A273" s="39"/>
      <c r="B273" s="40"/>
      <c r="C273" s="216" t="s">
        <v>347</v>
      </c>
      <c r="D273" s="216" t="s">
        <v>134</v>
      </c>
      <c r="E273" s="217" t="s">
        <v>348</v>
      </c>
      <c r="F273" s="218" t="s">
        <v>349</v>
      </c>
      <c r="G273" s="219" t="s">
        <v>161</v>
      </c>
      <c r="H273" s="220">
        <v>1.98</v>
      </c>
      <c r="I273" s="221"/>
      <c r="J273" s="222">
        <f>ROUND(I273*H273,2)</f>
        <v>0</v>
      </c>
      <c r="K273" s="223"/>
      <c r="L273" s="45"/>
      <c r="M273" s="224" t="s">
        <v>1</v>
      </c>
      <c r="N273" s="225" t="s">
        <v>41</v>
      </c>
      <c r="O273" s="92"/>
      <c r="P273" s="226">
        <f>O273*H273</f>
        <v>0</v>
      </c>
      <c r="Q273" s="226">
        <v>0</v>
      </c>
      <c r="R273" s="226">
        <f>Q273*H273</f>
        <v>0</v>
      </c>
      <c r="S273" s="226">
        <v>1.8</v>
      </c>
      <c r="T273" s="227">
        <f>S273*H273</f>
        <v>3.5640000000000001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8" t="s">
        <v>138</v>
      </c>
      <c r="AT273" s="228" t="s">
        <v>134</v>
      </c>
      <c r="AU273" s="228" t="s">
        <v>86</v>
      </c>
      <c r="AY273" s="18" t="s">
        <v>131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8" t="s">
        <v>84</v>
      </c>
      <c r="BK273" s="229">
        <f>ROUND(I273*H273,2)</f>
        <v>0</v>
      </c>
      <c r="BL273" s="18" t="s">
        <v>138</v>
      </c>
      <c r="BM273" s="228" t="s">
        <v>350</v>
      </c>
    </row>
    <row r="274" s="15" customFormat="1">
      <c r="A274" s="15"/>
      <c r="B274" s="253"/>
      <c r="C274" s="254"/>
      <c r="D274" s="232" t="s">
        <v>140</v>
      </c>
      <c r="E274" s="255" t="s">
        <v>1</v>
      </c>
      <c r="F274" s="256" t="s">
        <v>351</v>
      </c>
      <c r="G274" s="254"/>
      <c r="H274" s="255" t="s">
        <v>1</v>
      </c>
      <c r="I274" s="257"/>
      <c r="J274" s="254"/>
      <c r="K274" s="254"/>
      <c r="L274" s="258"/>
      <c r="M274" s="259"/>
      <c r="N274" s="260"/>
      <c r="O274" s="260"/>
      <c r="P274" s="260"/>
      <c r="Q274" s="260"/>
      <c r="R274" s="260"/>
      <c r="S274" s="260"/>
      <c r="T274" s="261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2" t="s">
        <v>140</v>
      </c>
      <c r="AU274" s="262" t="s">
        <v>86</v>
      </c>
      <c r="AV274" s="15" t="s">
        <v>84</v>
      </c>
      <c r="AW274" s="15" t="s">
        <v>32</v>
      </c>
      <c r="AX274" s="15" t="s">
        <v>76</v>
      </c>
      <c r="AY274" s="262" t="s">
        <v>131</v>
      </c>
    </row>
    <row r="275" s="13" customFormat="1">
      <c r="A275" s="13"/>
      <c r="B275" s="230"/>
      <c r="C275" s="231"/>
      <c r="D275" s="232" t="s">
        <v>140</v>
      </c>
      <c r="E275" s="233" t="s">
        <v>1</v>
      </c>
      <c r="F275" s="234" t="s">
        <v>352</v>
      </c>
      <c r="G275" s="231"/>
      <c r="H275" s="235">
        <v>1.98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140</v>
      </c>
      <c r="AU275" s="241" t="s">
        <v>86</v>
      </c>
      <c r="AV275" s="13" t="s">
        <v>86</v>
      </c>
      <c r="AW275" s="13" t="s">
        <v>32</v>
      </c>
      <c r="AX275" s="13" t="s">
        <v>84</v>
      </c>
      <c r="AY275" s="241" t="s">
        <v>131</v>
      </c>
    </row>
    <row r="276" s="2" customFormat="1" ht="21.75" customHeight="1">
      <c r="A276" s="39"/>
      <c r="B276" s="40"/>
      <c r="C276" s="216" t="s">
        <v>353</v>
      </c>
      <c r="D276" s="216" t="s">
        <v>134</v>
      </c>
      <c r="E276" s="217" t="s">
        <v>354</v>
      </c>
      <c r="F276" s="218" t="s">
        <v>355</v>
      </c>
      <c r="G276" s="219" t="s">
        <v>137</v>
      </c>
      <c r="H276" s="220">
        <v>2.1600000000000001</v>
      </c>
      <c r="I276" s="221"/>
      <c r="J276" s="222">
        <f>ROUND(I276*H276,2)</f>
        <v>0</v>
      </c>
      <c r="K276" s="223"/>
      <c r="L276" s="45"/>
      <c r="M276" s="224" t="s">
        <v>1</v>
      </c>
      <c r="N276" s="225" t="s">
        <v>41</v>
      </c>
      <c r="O276" s="92"/>
      <c r="P276" s="226">
        <f>O276*H276</f>
        <v>0</v>
      </c>
      <c r="Q276" s="226">
        <v>0</v>
      </c>
      <c r="R276" s="226">
        <f>Q276*H276</f>
        <v>0</v>
      </c>
      <c r="S276" s="226">
        <v>0.10000000000000001</v>
      </c>
      <c r="T276" s="227">
        <f>S276*H276</f>
        <v>0.21600000000000003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8" t="s">
        <v>138</v>
      </c>
      <c r="AT276" s="228" t="s">
        <v>134</v>
      </c>
      <c r="AU276" s="228" t="s">
        <v>86</v>
      </c>
      <c r="AY276" s="18" t="s">
        <v>131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8" t="s">
        <v>84</v>
      </c>
      <c r="BK276" s="229">
        <f>ROUND(I276*H276,2)</f>
        <v>0</v>
      </c>
      <c r="BL276" s="18" t="s">
        <v>138</v>
      </c>
      <c r="BM276" s="228" t="s">
        <v>356</v>
      </c>
    </row>
    <row r="277" s="15" customFormat="1">
      <c r="A277" s="15"/>
      <c r="B277" s="253"/>
      <c r="C277" s="254"/>
      <c r="D277" s="232" t="s">
        <v>140</v>
      </c>
      <c r="E277" s="255" t="s">
        <v>1</v>
      </c>
      <c r="F277" s="256" t="s">
        <v>357</v>
      </c>
      <c r="G277" s="254"/>
      <c r="H277" s="255" t="s">
        <v>1</v>
      </c>
      <c r="I277" s="257"/>
      <c r="J277" s="254"/>
      <c r="K277" s="254"/>
      <c r="L277" s="258"/>
      <c r="M277" s="259"/>
      <c r="N277" s="260"/>
      <c r="O277" s="260"/>
      <c r="P277" s="260"/>
      <c r="Q277" s="260"/>
      <c r="R277" s="260"/>
      <c r="S277" s="260"/>
      <c r="T277" s="26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2" t="s">
        <v>140</v>
      </c>
      <c r="AU277" s="262" t="s">
        <v>86</v>
      </c>
      <c r="AV277" s="15" t="s">
        <v>84</v>
      </c>
      <c r="AW277" s="15" t="s">
        <v>32</v>
      </c>
      <c r="AX277" s="15" t="s">
        <v>76</v>
      </c>
      <c r="AY277" s="262" t="s">
        <v>131</v>
      </c>
    </row>
    <row r="278" s="13" customFormat="1">
      <c r="A278" s="13"/>
      <c r="B278" s="230"/>
      <c r="C278" s="231"/>
      <c r="D278" s="232" t="s">
        <v>140</v>
      </c>
      <c r="E278" s="233" t="s">
        <v>1</v>
      </c>
      <c r="F278" s="234" t="s">
        <v>358</v>
      </c>
      <c r="G278" s="231"/>
      <c r="H278" s="235">
        <v>2.1600000000000001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140</v>
      </c>
      <c r="AU278" s="241" t="s">
        <v>86</v>
      </c>
      <c r="AV278" s="13" t="s">
        <v>86</v>
      </c>
      <c r="AW278" s="13" t="s">
        <v>32</v>
      </c>
      <c r="AX278" s="13" t="s">
        <v>84</v>
      </c>
      <c r="AY278" s="241" t="s">
        <v>131</v>
      </c>
    </row>
    <row r="279" s="2" customFormat="1" ht="24.15" customHeight="1">
      <c r="A279" s="39"/>
      <c r="B279" s="40"/>
      <c r="C279" s="216" t="s">
        <v>359</v>
      </c>
      <c r="D279" s="216" t="s">
        <v>134</v>
      </c>
      <c r="E279" s="217" t="s">
        <v>360</v>
      </c>
      <c r="F279" s="218" t="s">
        <v>361</v>
      </c>
      <c r="G279" s="219" t="s">
        <v>137</v>
      </c>
      <c r="H279" s="220">
        <v>1.26</v>
      </c>
      <c r="I279" s="221"/>
      <c r="J279" s="222">
        <f>ROUND(I279*H279,2)</f>
        <v>0</v>
      </c>
      <c r="K279" s="223"/>
      <c r="L279" s="45"/>
      <c r="M279" s="224" t="s">
        <v>1</v>
      </c>
      <c r="N279" s="225" t="s">
        <v>41</v>
      </c>
      <c r="O279" s="92"/>
      <c r="P279" s="226">
        <f>O279*H279</f>
        <v>0</v>
      </c>
      <c r="Q279" s="226">
        <v>0</v>
      </c>
      <c r="R279" s="226">
        <f>Q279*H279</f>
        <v>0</v>
      </c>
      <c r="S279" s="226">
        <v>0.055</v>
      </c>
      <c r="T279" s="227">
        <f>S279*H279</f>
        <v>0.0693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8" t="s">
        <v>138</v>
      </c>
      <c r="AT279" s="228" t="s">
        <v>134</v>
      </c>
      <c r="AU279" s="228" t="s">
        <v>86</v>
      </c>
      <c r="AY279" s="18" t="s">
        <v>131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8" t="s">
        <v>84</v>
      </c>
      <c r="BK279" s="229">
        <f>ROUND(I279*H279,2)</f>
        <v>0</v>
      </c>
      <c r="BL279" s="18" t="s">
        <v>138</v>
      </c>
      <c r="BM279" s="228" t="s">
        <v>362</v>
      </c>
    </row>
    <row r="280" s="15" customFormat="1">
      <c r="A280" s="15"/>
      <c r="B280" s="253"/>
      <c r="C280" s="254"/>
      <c r="D280" s="232" t="s">
        <v>140</v>
      </c>
      <c r="E280" s="255" t="s">
        <v>1</v>
      </c>
      <c r="F280" s="256" t="s">
        <v>363</v>
      </c>
      <c r="G280" s="254"/>
      <c r="H280" s="255" t="s">
        <v>1</v>
      </c>
      <c r="I280" s="257"/>
      <c r="J280" s="254"/>
      <c r="K280" s="254"/>
      <c r="L280" s="258"/>
      <c r="M280" s="259"/>
      <c r="N280" s="260"/>
      <c r="O280" s="260"/>
      <c r="P280" s="260"/>
      <c r="Q280" s="260"/>
      <c r="R280" s="260"/>
      <c r="S280" s="260"/>
      <c r="T280" s="261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2" t="s">
        <v>140</v>
      </c>
      <c r="AU280" s="262" t="s">
        <v>86</v>
      </c>
      <c r="AV280" s="15" t="s">
        <v>84</v>
      </c>
      <c r="AW280" s="15" t="s">
        <v>32</v>
      </c>
      <c r="AX280" s="15" t="s">
        <v>76</v>
      </c>
      <c r="AY280" s="262" t="s">
        <v>131</v>
      </c>
    </row>
    <row r="281" s="13" customFormat="1">
      <c r="A281" s="13"/>
      <c r="B281" s="230"/>
      <c r="C281" s="231"/>
      <c r="D281" s="232" t="s">
        <v>140</v>
      </c>
      <c r="E281" s="233" t="s">
        <v>1</v>
      </c>
      <c r="F281" s="234" t="s">
        <v>364</v>
      </c>
      <c r="G281" s="231"/>
      <c r="H281" s="235">
        <v>1.26</v>
      </c>
      <c r="I281" s="236"/>
      <c r="J281" s="231"/>
      <c r="K281" s="231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140</v>
      </c>
      <c r="AU281" s="241" t="s">
        <v>86</v>
      </c>
      <c r="AV281" s="13" t="s">
        <v>86</v>
      </c>
      <c r="AW281" s="13" t="s">
        <v>32</v>
      </c>
      <c r="AX281" s="13" t="s">
        <v>84</v>
      </c>
      <c r="AY281" s="241" t="s">
        <v>131</v>
      </c>
    </row>
    <row r="282" s="2" customFormat="1" ht="24.15" customHeight="1">
      <c r="A282" s="39"/>
      <c r="B282" s="40"/>
      <c r="C282" s="216" t="s">
        <v>365</v>
      </c>
      <c r="D282" s="216" t="s">
        <v>134</v>
      </c>
      <c r="E282" s="217" t="s">
        <v>366</v>
      </c>
      <c r="F282" s="218" t="s">
        <v>367</v>
      </c>
      <c r="G282" s="219" t="s">
        <v>161</v>
      </c>
      <c r="H282" s="220">
        <v>0.59899999999999998</v>
      </c>
      <c r="I282" s="221"/>
      <c r="J282" s="222">
        <f>ROUND(I282*H282,2)</f>
        <v>0</v>
      </c>
      <c r="K282" s="223"/>
      <c r="L282" s="45"/>
      <c r="M282" s="224" t="s">
        <v>1</v>
      </c>
      <c r="N282" s="225" t="s">
        <v>41</v>
      </c>
      <c r="O282" s="92"/>
      <c r="P282" s="226">
        <f>O282*H282</f>
        <v>0</v>
      </c>
      <c r="Q282" s="226">
        <v>0</v>
      </c>
      <c r="R282" s="226">
        <f>Q282*H282</f>
        <v>0</v>
      </c>
      <c r="S282" s="226">
        <v>1.8</v>
      </c>
      <c r="T282" s="227">
        <f>S282*H282</f>
        <v>1.0782000000000001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8" t="s">
        <v>138</v>
      </c>
      <c r="AT282" s="228" t="s">
        <v>134</v>
      </c>
      <c r="AU282" s="228" t="s">
        <v>86</v>
      </c>
      <c r="AY282" s="18" t="s">
        <v>131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8" t="s">
        <v>84</v>
      </c>
      <c r="BK282" s="229">
        <f>ROUND(I282*H282,2)</f>
        <v>0</v>
      </c>
      <c r="BL282" s="18" t="s">
        <v>138</v>
      </c>
      <c r="BM282" s="228" t="s">
        <v>368</v>
      </c>
    </row>
    <row r="283" s="15" customFormat="1">
      <c r="A283" s="15"/>
      <c r="B283" s="253"/>
      <c r="C283" s="254"/>
      <c r="D283" s="232" t="s">
        <v>140</v>
      </c>
      <c r="E283" s="255" t="s">
        <v>1</v>
      </c>
      <c r="F283" s="256" t="s">
        <v>369</v>
      </c>
      <c r="G283" s="254"/>
      <c r="H283" s="255" t="s">
        <v>1</v>
      </c>
      <c r="I283" s="257"/>
      <c r="J283" s="254"/>
      <c r="K283" s="254"/>
      <c r="L283" s="258"/>
      <c r="M283" s="259"/>
      <c r="N283" s="260"/>
      <c r="O283" s="260"/>
      <c r="P283" s="260"/>
      <c r="Q283" s="260"/>
      <c r="R283" s="260"/>
      <c r="S283" s="260"/>
      <c r="T283" s="26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2" t="s">
        <v>140</v>
      </c>
      <c r="AU283" s="262" t="s">
        <v>86</v>
      </c>
      <c r="AV283" s="15" t="s">
        <v>84</v>
      </c>
      <c r="AW283" s="15" t="s">
        <v>32</v>
      </c>
      <c r="AX283" s="15" t="s">
        <v>76</v>
      </c>
      <c r="AY283" s="262" t="s">
        <v>131</v>
      </c>
    </row>
    <row r="284" s="13" customFormat="1">
      <c r="A284" s="13"/>
      <c r="B284" s="230"/>
      <c r="C284" s="231"/>
      <c r="D284" s="232" t="s">
        <v>140</v>
      </c>
      <c r="E284" s="233" t="s">
        <v>1</v>
      </c>
      <c r="F284" s="234" t="s">
        <v>370</v>
      </c>
      <c r="G284" s="231"/>
      <c r="H284" s="235">
        <v>0.59899999999999998</v>
      </c>
      <c r="I284" s="236"/>
      <c r="J284" s="231"/>
      <c r="K284" s="231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140</v>
      </c>
      <c r="AU284" s="241" t="s">
        <v>86</v>
      </c>
      <c r="AV284" s="13" t="s">
        <v>86</v>
      </c>
      <c r="AW284" s="13" t="s">
        <v>32</v>
      </c>
      <c r="AX284" s="13" t="s">
        <v>84</v>
      </c>
      <c r="AY284" s="241" t="s">
        <v>131</v>
      </c>
    </row>
    <row r="285" s="2" customFormat="1" ht="24.15" customHeight="1">
      <c r="A285" s="39"/>
      <c r="B285" s="40"/>
      <c r="C285" s="216" t="s">
        <v>371</v>
      </c>
      <c r="D285" s="216" t="s">
        <v>134</v>
      </c>
      <c r="E285" s="217" t="s">
        <v>372</v>
      </c>
      <c r="F285" s="218" t="s">
        <v>373</v>
      </c>
      <c r="G285" s="219" t="s">
        <v>148</v>
      </c>
      <c r="H285" s="220">
        <v>2.6000000000000001</v>
      </c>
      <c r="I285" s="221"/>
      <c r="J285" s="222">
        <f>ROUND(I285*H285,2)</f>
        <v>0</v>
      </c>
      <c r="K285" s="223"/>
      <c r="L285" s="45"/>
      <c r="M285" s="224" t="s">
        <v>1</v>
      </c>
      <c r="N285" s="225" t="s">
        <v>41</v>
      </c>
      <c r="O285" s="92"/>
      <c r="P285" s="226">
        <f>O285*H285</f>
        <v>0</v>
      </c>
      <c r="Q285" s="226">
        <v>0</v>
      </c>
      <c r="R285" s="226">
        <f>Q285*H285</f>
        <v>0</v>
      </c>
      <c r="S285" s="226">
        <v>0.042000000000000003</v>
      </c>
      <c r="T285" s="227">
        <f>S285*H285</f>
        <v>0.10920000000000001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8" t="s">
        <v>138</v>
      </c>
      <c r="AT285" s="228" t="s">
        <v>134</v>
      </c>
      <c r="AU285" s="228" t="s">
        <v>86</v>
      </c>
      <c r="AY285" s="18" t="s">
        <v>131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8" t="s">
        <v>84</v>
      </c>
      <c r="BK285" s="229">
        <f>ROUND(I285*H285,2)</f>
        <v>0</v>
      </c>
      <c r="BL285" s="18" t="s">
        <v>138</v>
      </c>
      <c r="BM285" s="228" t="s">
        <v>374</v>
      </c>
    </row>
    <row r="286" s="15" customFormat="1">
      <c r="A286" s="15"/>
      <c r="B286" s="253"/>
      <c r="C286" s="254"/>
      <c r="D286" s="232" t="s">
        <v>140</v>
      </c>
      <c r="E286" s="255" t="s">
        <v>1</v>
      </c>
      <c r="F286" s="256" t="s">
        <v>163</v>
      </c>
      <c r="G286" s="254"/>
      <c r="H286" s="255" t="s">
        <v>1</v>
      </c>
      <c r="I286" s="257"/>
      <c r="J286" s="254"/>
      <c r="K286" s="254"/>
      <c r="L286" s="258"/>
      <c r="M286" s="259"/>
      <c r="N286" s="260"/>
      <c r="O286" s="260"/>
      <c r="P286" s="260"/>
      <c r="Q286" s="260"/>
      <c r="R286" s="260"/>
      <c r="S286" s="260"/>
      <c r="T286" s="261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2" t="s">
        <v>140</v>
      </c>
      <c r="AU286" s="262" t="s">
        <v>86</v>
      </c>
      <c r="AV286" s="15" t="s">
        <v>84</v>
      </c>
      <c r="AW286" s="15" t="s">
        <v>32</v>
      </c>
      <c r="AX286" s="15" t="s">
        <v>76</v>
      </c>
      <c r="AY286" s="262" t="s">
        <v>131</v>
      </c>
    </row>
    <row r="287" s="13" customFormat="1">
      <c r="A287" s="13"/>
      <c r="B287" s="230"/>
      <c r="C287" s="231"/>
      <c r="D287" s="232" t="s">
        <v>140</v>
      </c>
      <c r="E287" s="233" t="s">
        <v>1</v>
      </c>
      <c r="F287" s="234" t="s">
        <v>375</v>
      </c>
      <c r="G287" s="231"/>
      <c r="H287" s="235">
        <v>2.6000000000000001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140</v>
      </c>
      <c r="AU287" s="241" t="s">
        <v>86</v>
      </c>
      <c r="AV287" s="13" t="s">
        <v>86</v>
      </c>
      <c r="AW287" s="13" t="s">
        <v>32</v>
      </c>
      <c r="AX287" s="13" t="s">
        <v>84</v>
      </c>
      <c r="AY287" s="241" t="s">
        <v>131</v>
      </c>
    </row>
    <row r="288" s="12" customFormat="1" ht="22.8" customHeight="1">
      <c r="A288" s="12"/>
      <c r="B288" s="200"/>
      <c r="C288" s="201"/>
      <c r="D288" s="202" t="s">
        <v>75</v>
      </c>
      <c r="E288" s="214" t="s">
        <v>376</v>
      </c>
      <c r="F288" s="214" t="s">
        <v>377</v>
      </c>
      <c r="G288" s="201"/>
      <c r="H288" s="201"/>
      <c r="I288" s="204"/>
      <c r="J288" s="215">
        <f>BK288</f>
        <v>0</v>
      </c>
      <c r="K288" s="201"/>
      <c r="L288" s="206"/>
      <c r="M288" s="207"/>
      <c r="N288" s="208"/>
      <c r="O288" s="208"/>
      <c r="P288" s="209">
        <f>SUM(P289:P293)</f>
        <v>0</v>
      </c>
      <c r="Q288" s="208"/>
      <c r="R288" s="209">
        <f>SUM(R289:R293)</f>
        <v>0</v>
      </c>
      <c r="S288" s="208"/>
      <c r="T288" s="210">
        <f>SUM(T289:T293)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1" t="s">
        <v>84</v>
      </c>
      <c r="AT288" s="212" t="s">
        <v>75</v>
      </c>
      <c r="AU288" s="212" t="s">
        <v>84</v>
      </c>
      <c r="AY288" s="211" t="s">
        <v>131</v>
      </c>
      <c r="BK288" s="213">
        <f>SUM(BK289:BK293)</f>
        <v>0</v>
      </c>
    </row>
    <row r="289" s="2" customFormat="1" ht="24.15" customHeight="1">
      <c r="A289" s="39"/>
      <c r="B289" s="40"/>
      <c r="C289" s="216" t="s">
        <v>378</v>
      </c>
      <c r="D289" s="216" t="s">
        <v>134</v>
      </c>
      <c r="E289" s="217" t="s">
        <v>379</v>
      </c>
      <c r="F289" s="218" t="s">
        <v>380</v>
      </c>
      <c r="G289" s="219" t="s">
        <v>168</v>
      </c>
      <c r="H289" s="220">
        <v>5.04</v>
      </c>
      <c r="I289" s="221"/>
      <c r="J289" s="222">
        <f>ROUND(I289*H289,2)</f>
        <v>0</v>
      </c>
      <c r="K289" s="223"/>
      <c r="L289" s="45"/>
      <c r="M289" s="224" t="s">
        <v>1</v>
      </c>
      <c r="N289" s="225" t="s">
        <v>41</v>
      </c>
      <c r="O289" s="92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8" t="s">
        <v>138</v>
      </c>
      <c r="AT289" s="228" t="s">
        <v>134</v>
      </c>
      <c r="AU289" s="228" t="s">
        <v>86</v>
      </c>
      <c r="AY289" s="18" t="s">
        <v>131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8" t="s">
        <v>84</v>
      </c>
      <c r="BK289" s="229">
        <f>ROUND(I289*H289,2)</f>
        <v>0</v>
      </c>
      <c r="BL289" s="18" t="s">
        <v>138</v>
      </c>
      <c r="BM289" s="228" t="s">
        <v>381</v>
      </c>
    </row>
    <row r="290" s="2" customFormat="1" ht="24.15" customHeight="1">
      <c r="A290" s="39"/>
      <c r="B290" s="40"/>
      <c r="C290" s="216" t="s">
        <v>382</v>
      </c>
      <c r="D290" s="216" t="s">
        <v>134</v>
      </c>
      <c r="E290" s="217" t="s">
        <v>383</v>
      </c>
      <c r="F290" s="218" t="s">
        <v>384</v>
      </c>
      <c r="G290" s="219" t="s">
        <v>168</v>
      </c>
      <c r="H290" s="220">
        <v>5.04</v>
      </c>
      <c r="I290" s="221"/>
      <c r="J290" s="222">
        <f>ROUND(I290*H290,2)</f>
        <v>0</v>
      </c>
      <c r="K290" s="223"/>
      <c r="L290" s="45"/>
      <c r="M290" s="224" t="s">
        <v>1</v>
      </c>
      <c r="N290" s="225" t="s">
        <v>41</v>
      </c>
      <c r="O290" s="92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8" t="s">
        <v>138</v>
      </c>
      <c r="AT290" s="228" t="s">
        <v>134</v>
      </c>
      <c r="AU290" s="228" t="s">
        <v>86</v>
      </c>
      <c r="AY290" s="18" t="s">
        <v>131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8" t="s">
        <v>84</v>
      </c>
      <c r="BK290" s="229">
        <f>ROUND(I290*H290,2)</f>
        <v>0</v>
      </c>
      <c r="BL290" s="18" t="s">
        <v>138</v>
      </c>
      <c r="BM290" s="228" t="s">
        <v>385</v>
      </c>
    </row>
    <row r="291" s="2" customFormat="1" ht="24.15" customHeight="1">
      <c r="A291" s="39"/>
      <c r="B291" s="40"/>
      <c r="C291" s="216" t="s">
        <v>386</v>
      </c>
      <c r="D291" s="216" t="s">
        <v>134</v>
      </c>
      <c r="E291" s="217" t="s">
        <v>387</v>
      </c>
      <c r="F291" s="218" t="s">
        <v>388</v>
      </c>
      <c r="G291" s="219" t="s">
        <v>168</v>
      </c>
      <c r="H291" s="220">
        <v>45.359999999999999</v>
      </c>
      <c r="I291" s="221"/>
      <c r="J291" s="222">
        <f>ROUND(I291*H291,2)</f>
        <v>0</v>
      </c>
      <c r="K291" s="223"/>
      <c r="L291" s="45"/>
      <c r="M291" s="224" t="s">
        <v>1</v>
      </c>
      <c r="N291" s="225" t="s">
        <v>41</v>
      </c>
      <c r="O291" s="92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8" t="s">
        <v>138</v>
      </c>
      <c r="AT291" s="228" t="s">
        <v>134</v>
      </c>
      <c r="AU291" s="228" t="s">
        <v>86</v>
      </c>
      <c r="AY291" s="18" t="s">
        <v>131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8" t="s">
        <v>84</v>
      </c>
      <c r="BK291" s="229">
        <f>ROUND(I291*H291,2)</f>
        <v>0</v>
      </c>
      <c r="BL291" s="18" t="s">
        <v>138</v>
      </c>
      <c r="BM291" s="228" t="s">
        <v>389</v>
      </c>
    </row>
    <row r="292" s="13" customFormat="1">
      <c r="A292" s="13"/>
      <c r="B292" s="230"/>
      <c r="C292" s="231"/>
      <c r="D292" s="232" t="s">
        <v>140</v>
      </c>
      <c r="E292" s="231"/>
      <c r="F292" s="234" t="s">
        <v>390</v>
      </c>
      <c r="G292" s="231"/>
      <c r="H292" s="235">
        <v>45.359999999999999</v>
      </c>
      <c r="I292" s="236"/>
      <c r="J292" s="231"/>
      <c r="K292" s="231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140</v>
      </c>
      <c r="AU292" s="241" t="s">
        <v>86</v>
      </c>
      <c r="AV292" s="13" t="s">
        <v>86</v>
      </c>
      <c r="AW292" s="13" t="s">
        <v>4</v>
      </c>
      <c r="AX292" s="13" t="s">
        <v>84</v>
      </c>
      <c r="AY292" s="241" t="s">
        <v>131</v>
      </c>
    </row>
    <row r="293" s="2" customFormat="1" ht="44.25" customHeight="1">
      <c r="A293" s="39"/>
      <c r="B293" s="40"/>
      <c r="C293" s="216" t="s">
        <v>391</v>
      </c>
      <c r="D293" s="216" t="s">
        <v>134</v>
      </c>
      <c r="E293" s="217" t="s">
        <v>392</v>
      </c>
      <c r="F293" s="218" t="s">
        <v>393</v>
      </c>
      <c r="G293" s="219" t="s">
        <v>168</v>
      </c>
      <c r="H293" s="220">
        <v>5.04</v>
      </c>
      <c r="I293" s="221"/>
      <c r="J293" s="222">
        <f>ROUND(I293*H293,2)</f>
        <v>0</v>
      </c>
      <c r="K293" s="223"/>
      <c r="L293" s="45"/>
      <c r="M293" s="224" t="s">
        <v>1</v>
      </c>
      <c r="N293" s="225" t="s">
        <v>41</v>
      </c>
      <c r="O293" s="92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8" t="s">
        <v>138</v>
      </c>
      <c r="AT293" s="228" t="s">
        <v>134</v>
      </c>
      <c r="AU293" s="228" t="s">
        <v>86</v>
      </c>
      <c r="AY293" s="18" t="s">
        <v>131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8" t="s">
        <v>84</v>
      </c>
      <c r="BK293" s="229">
        <f>ROUND(I293*H293,2)</f>
        <v>0</v>
      </c>
      <c r="BL293" s="18" t="s">
        <v>138</v>
      </c>
      <c r="BM293" s="228" t="s">
        <v>394</v>
      </c>
    </row>
    <row r="294" s="12" customFormat="1" ht="22.8" customHeight="1">
      <c r="A294" s="12"/>
      <c r="B294" s="200"/>
      <c r="C294" s="201"/>
      <c r="D294" s="202" t="s">
        <v>75</v>
      </c>
      <c r="E294" s="214" t="s">
        <v>395</v>
      </c>
      <c r="F294" s="214" t="s">
        <v>396</v>
      </c>
      <c r="G294" s="201"/>
      <c r="H294" s="201"/>
      <c r="I294" s="204"/>
      <c r="J294" s="215">
        <f>BK294</f>
        <v>0</v>
      </c>
      <c r="K294" s="201"/>
      <c r="L294" s="206"/>
      <c r="M294" s="207"/>
      <c r="N294" s="208"/>
      <c r="O294" s="208"/>
      <c r="P294" s="209">
        <f>P295</f>
        <v>0</v>
      </c>
      <c r="Q294" s="208"/>
      <c r="R294" s="209">
        <f>R295</f>
        <v>0</v>
      </c>
      <c r="S294" s="208"/>
      <c r="T294" s="210">
        <f>T295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1" t="s">
        <v>84</v>
      </c>
      <c r="AT294" s="212" t="s">
        <v>75</v>
      </c>
      <c r="AU294" s="212" t="s">
        <v>84</v>
      </c>
      <c r="AY294" s="211" t="s">
        <v>131</v>
      </c>
      <c r="BK294" s="213">
        <f>BK295</f>
        <v>0</v>
      </c>
    </row>
    <row r="295" s="2" customFormat="1" ht="16.5" customHeight="1">
      <c r="A295" s="39"/>
      <c r="B295" s="40"/>
      <c r="C295" s="216" t="s">
        <v>397</v>
      </c>
      <c r="D295" s="216" t="s">
        <v>134</v>
      </c>
      <c r="E295" s="217" t="s">
        <v>398</v>
      </c>
      <c r="F295" s="218" t="s">
        <v>399</v>
      </c>
      <c r="G295" s="219" t="s">
        <v>168</v>
      </c>
      <c r="H295" s="220">
        <v>6.7400000000000002</v>
      </c>
      <c r="I295" s="221"/>
      <c r="J295" s="222">
        <f>ROUND(I295*H295,2)</f>
        <v>0</v>
      </c>
      <c r="K295" s="223"/>
      <c r="L295" s="45"/>
      <c r="M295" s="224" t="s">
        <v>1</v>
      </c>
      <c r="N295" s="225" t="s">
        <v>41</v>
      </c>
      <c r="O295" s="92"/>
      <c r="P295" s="226">
        <f>O295*H295</f>
        <v>0</v>
      </c>
      <c r="Q295" s="226">
        <v>0</v>
      </c>
      <c r="R295" s="226">
        <f>Q295*H295</f>
        <v>0</v>
      </c>
      <c r="S295" s="226">
        <v>0</v>
      </c>
      <c r="T295" s="22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8" t="s">
        <v>138</v>
      </c>
      <c r="AT295" s="228" t="s">
        <v>134</v>
      </c>
      <c r="AU295" s="228" t="s">
        <v>86</v>
      </c>
      <c r="AY295" s="18" t="s">
        <v>131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8" t="s">
        <v>84</v>
      </c>
      <c r="BK295" s="229">
        <f>ROUND(I295*H295,2)</f>
        <v>0</v>
      </c>
      <c r="BL295" s="18" t="s">
        <v>138</v>
      </c>
      <c r="BM295" s="228" t="s">
        <v>400</v>
      </c>
    </row>
    <row r="296" s="12" customFormat="1" ht="25.92" customHeight="1">
      <c r="A296" s="12"/>
      <c r="B296" s="200"/>
      <c r="C296" s="201"/>
      <c r="D296" s="202" t="s">
        <v>75</v>
      </c>
      <c r="E296" s="203" t="s">
        <v>401</v>
      </c>
      <c r="F296" s="203" t="s">
        <v>402</v>
      </c>
      <c r="G296" s="201"/>
      <c r="H296" s="201"/>
      <c r="I296" s="204"/>
      <c r="J296" s="205">
        <f>BK296</f>
        <v>0</v>
      </c>
      <c r="K296" s="201"/>
      <c r="L296" s="206"/>
      <c r="M296" s="207"/>
      <c r="N296" s="208"/>
      <c r="O296" s="208"/>
      <c r="P296" s="209">
        <f>P297+P309+P311+P335+P349+P352+P387+P414+P430</f>
        <v>0</v>
      </c>
      <c r="Q296" s="208"/>
      <c r="R296" s="209">
        <f>R297+R309+R311+R335+R349+R352+R387+R414+R430</f>
        <v>1.4930332499999999</v>
      </c>
      <c r="S296" s="208"/>
      <c r="T296" s="210">
        <f>T297+T309+T311+T335+T349+T352+T387+T414+T430</f>
        <v>0.0029959999999999995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1" t="s">
        <v>86</v>
      </c>
      <c r="AT296" s="212" t="s">
        <v>75</v>
      </c>
      <c r="AU296" s="212" t="s">
        <v>76</v>
      </c>
      <c r="AY296" s="211" t="s">
        <v>131</v>
      </c>
      <c r="BK296" s="213">
        <f>BK297+BK309+BK311+BK335+BK349+BK352+BK387+BK414+BK430</f>
        <v>0</v>
      </c>
    </row>
    <row r="297" s="12" customFormat="1" ht="22.8" customHeight="1">
      <c r="A297" s="12"/>
      <c r="B297" s="200"/>
      <c r="C297" s="201"/>
      <c r="D297" s="202" t="s">
        <v>75</v>
      </c>
      <c r="E297" s="214" t="s">
        <v>403</v>
      </c>
      <c r="F297" s="214" t="s">
        <v>404</v>
      </c>
      <c r="G297" s="201"/>
      <c r="H297" s="201"/>
      <c r="I297" s="204"/>
      <c r="J297" s="215">
        <f>BK297</f>
        <v>0</v>
      </c>
      <c r="K297" s="201"/>
      <c r="L297" s="206"/>
      <c r="M297" s="207"/>
      <c r="N297" s="208"/>
      <c r="O297" s="208"/>
      <c r="P297" s="209">
        <f>SUM(P298:P308)</f>
        <v>0</v>
      </c>
      <c r="Q297" s="208"/>
      <c r="R297" s="209">
        <f>SUM(R298:R308)</f>
        <v>0.081664200000000006</v>
      </c>
      <c r="S297" s="208"/>
      <c r="T297" s="210">
        <f>SUM(T298:T308)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1" t="s">
        <v>86</v>
      </c>
      <c r="AT297" s="212" t="s">
        <v>75</v>
      </c>
      <c r="AU297" s="212" t="s">
        <v>84</v>
      </c>
      <c r="AY297" s="211" t="s">
        <v>131</v>
      </c>
      <c r="BK297" s="213">
        <f>SUM(BK298:BK308)</f>
        <v>0</v>
      </c>
    </row>
    <row r="298" s="2" customFormat="1" ht="24.15" customHeight="1">
      <c r="A298" s="39"/>
      <c r="B298" s="40"/>
      <c r="C298" s="216" t="s">
        <v>405</v>
      </c>
      <c r="D298" s="216" t="s">
        <v>134</v>
      </c>
      <c r="E298" s="217" t="s">
        <v>406</v>
      </c>
      <c r="F298" s="218" t="s">
        <v>407</v>
      </c>
      <c r="G298" s="219" t="s">
        <v>137</v>
      </c>
      <c r="H298" s="220">
        <v>13.529999999999999</v>
      </c>
      <c r="I298" s="221"/>
      <c r="J298" s="222">
        <f>ROUND(I298*H298,2)</f>
        <v>0</v>
      </c>
      <c r="K298" s="223"/>
      <c r="L298" s="45"/>
      <c r="M298" s="224" t="s">
        <v>1</v>
      </c>
      <c r="N298" s="225" t="s">
        <v>41</v>
      </c>
      <c r="O298" s="92"/>
      <c r="P298" s="226">
        <f>O298*H298</f>
        <v>0</v>
      </c>
      <c r="Q298" s="226">
        <v>0.00029999999999999997</v>
      </c>
      <c r="R298" s="226">
        <f>Q298*H298</f>
        <v>0.0040589999999999992</v>
      </c>
      <c r="S298" s="226">
        <v>0</v>
      </c>
      <c r="T298" s="22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8" t="s">
        <v>228</v>
      </c>
      <c r="AT298" s="228" t="s">
        <v>134</v>
      </c>
      <c r="AU298" s="228" t="s">
        <v>86</v>
      </c>
      <c r="AY298" s="18" t="s">
        <v>131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8" t="s">
        <v>84</v>
      </c>
      <c r="BK298" s="229">
        <f>ROUND(I298*H298,2)</f>
        <v>0</v>
      </c>
      <c r="BL298" s="18" t="s">
        <v>228</v>
      </c>
      <c r="BM298" s="228" t="s">
        <v>408</v>
      </c>
    </row>
    <row r="299" s="15" customFormat="1">
      <c r="A299" s="15"/>
      <c r="B299" s="253"/>
      <c r="C299" s="254"/>
      <c r="D299" s="232" t="s">
        <v>140</v>
      </c>
      <c r="E299" s="255" t="s">
        <v>1</v>
      </c>
      <c r="F299" s="256" t="s">
        <v>409</v>
      </c>
      <c r="G299" s="254"/>
      <c r="H299" s="255" t="s">
        <v>1</v>
      </c>
      <c r="I299" s="257"/>
      <c r="J299" s="254"/>
      <c r="K299" s="254"/>
      <c r="L299" s="258"/>
      <c r="M299" s="259"/>
      <c r="N299" s="260"/>
      <c r="O299" s="260"/>
      <c r="P299" s="260"/>
      <c r="Q299" s="260"/>
      <c r="R299" s="260"/>
      <c r="S299" s="260"/>
      <c r="T299" s="26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2" t="s">
        <v>140</v>
      </c>
      <c r="AU299" s="262" t="s">
        <v>86</v>
      </c>
      <c r="AV299" s="15" t="s">
        <v>84</v>
      </c>
      <c r="AW299" s="15" t="s">
        <v>32</v>
      </c>
      <c r="AX299" s="15" t="s">
        <v>76</v>
      </c>
      <c r="AY299" s="262" t="s">
        <v>131</v>
      </c>
    </row>
    <row r="300" s="13" customFormat="1">
      <c r="A300" s="13"/>
      <c r="B300" s="230"/>
      <c r="C300" s="231"/>
      <c r="D300" s="232" t="s">
        <v>140</v>
      </c>
      <c r="E300" s="233" t="s">
        <v>1</v>
      </c>
      <c r="F300" s="234" t="s">
        <v>410</v>
      </c>
      <c r="G300" s="231"/>
      <c r="H300" s="235">
        <v>13.529999999999999</v>
      </c>
      <c r="I300" s="236"/>
      <c r="J300" s="231"/>
      <c r="K300" s="231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140</v>
      </c>
      <c r="AU300" s="241" t="s">
        <v>86</v>
      </c>
      <c r="AV300" s="13" t="s">
        <v>86</v>
      </c>
      <c r="AW300" s="13" t="s">
        <v>32</v>
      </c>
      <c r="AX300" s="13" t="s">
        <v>84</v>
      </c>
      <c r="AY300" s="241" t="s">
        <v>131</v>
      </c>
    </row>
    <row r="301" s="2" customFormat="1" ht="24.15" customHeight="1">
      <c r="A301" s="39"/>
      <c r="B301" s="40"/>
      <c r="C301" s="274" t="s">
        <v>411</v>
      </c>
      <c r="D301" s="274" t="s">
        <v>264</v>
      </c>
      <c r="E301" s="275" t="s">
        <v>412</v>
      </c>
      <c r="F301" s="276" t="s">
        <v>413</v>
      </c>
      <c r="G301" s="277" t="s">
        <v>137</v>
      </c>
      <c r="H301" s="278">
        <v>14.207000000000001</v>
      </c>
      <c r="I301" s="279"/>
      <c r="J301" s="280">
        <f>ROUND(I301*H301,2)</f>
        <v>0</v>
      </c>
      <c r="K301" s="281"/>
      <c r="L301" s="282"/>
      <c r="M301" s="283" t="s">
        <v>1</v>
      </c>
      <c r="N301" s="284" t="s">
        <v>41</v>
      </c>
      <c r="O301" s="92"/>
      <c r="P301" s="226">
        <f>O301*H301</f>
        <v>0</v>
      </c>
      <c r="Q301" s="226">
        <v>0.0035999999999999999</v>
      </c>
      <c r="R301" s="226">
        <f>Q301*H301</f>
        <v>0.051145200000000002</v>
      </c>
      <c r="S301" s="226">
        <v>0</v>
      </c>
      <c r="T301" s="22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8" t="s">
        <v>325</v>
      </c>
      <c r="AT301" s="228" t="s">
        <v>264</v>
      </c>
      <c r="AU301" s="228" t="s">
        <v>86</v>
      </c>
      <c r="AY301" s="18" t="s">
        <v>131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8" t="s">
        <v>84</v>
      </c>
      <c r="BK301" s="229">
        <f>ROUND(I301*H301,2)</f>
        <v>0</v>
      </c>
      <c r="BL301" s="18" t="s">
        <v>228</v>
      </c>
      <c r="BM301" s="228" t="s">
        <v>414</v>
      </c>
    </row>
    <row r="302" s="13" customFormat="1">
      <c r="A302" s="13"/>
      <c r="B302" s="230"/>
      <c r="C302" s="231"/>
      <c r="D302" s="232" t="s">
        <v>140</v>
      </c>
      <c r="E302" s="231"/>
      <c r="F302" s="234" t="s">
        <v>415</v>
      </c>
      <c r="G302" s="231"/>
      <c r="H302" s="235">
        <v>14.207000000000001</v>
      </c>
      <c r="I302" s="236"/>
      <c r="J302" s="231"/>
      <c r="K302" s="231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140</v>
      </c>
      <c r="AU302" s="241" t="s">
        <v>86</v>
      </c>
      <c r="AV302" s="13" t="s">
        <v>86</v>
      </c>
      <c r="AW302" s="13" t="s">
        <v>4</v>
      </c>
      <c r="AX302" s="13" t="s">
        <v>84</v>
      </c>
      <c r="AY302" s="241" t="s">
        <v>131</v>
      </c>
    </row>
    <row r="303" s="2" customFormat="1" ht="33" customHeight="1">
      <c r="A303" s="39"/>
      <c r="B303" s="40"/>
      <c r="C303" s="216" t="s">
        <v>416</v>
      </c>
      <c r="D303" s="216" t="s">
        <v>134</v>
      </c>
      <c r="E303" s="217" t="s">
        <v>417</v>
      </c>
      <c r="F303" s="218" t="s">
        <v>418</v>
      </c>
      <c r="G303" s="219" t="s">
        <v>137</v>
      </c>
      <c r="H303" s="220">
        <v>10.5</v>
      </c>
      <c r="I303" s="221"/>
      <c r="J303" s="222">
        <f>ROUND(I303*H303,2)</f>
        <v>0</v>
      </c>
      <c r="K303" s="223"/>
      <c r="L303" s="45"/>
      <c r="M303" s="224" t="s">
        <v>1</v>
      </c>
      <c r="N303" s="225" t="s">
        <v>41</v>
      </c>
      <c r="O303" s="92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8" t="s">
        <v>228</v>
      </c>
      <c r="AT303" s="228" t="s">
        <v>134</v>
      </c>
      <c r="AU303" s="228" t="s">
        <v>86</v>
      </c>
      <c r="AY303" s="18" t="s">
        <v>131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8" t="s">
        <v>84</v>
      </c>
      <c r="BK303" s="229">
        <f>ROUND(I303*H303,2)</f>
        <v>0</v>
      </c>
      <c r="BL303" s="18" t="s">
        <v>228</v>
      </c>
      <c r="BM303" s="228" t="s">
        <v>419</v>
      </c>
    </row>
    <row r="304" s="13" customFormat="1">
      <c r="A304" s="13"/>
      <c r="B304" s="230"/>
      <c r="C304" s="231"/>
      <c r="D304" s="232" t="s">
        <v>140</v>
      </c>
      <c r="E304" s="233" t="s">
        <v>1</v>
      </c>
      <c r="F304" s="234" t="s">
        <v>420</v>
      </c>
      <c r="G304" s="231"/>
      <c r="H304" s="235">
        <v>10.5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140</v>
      </c>
      <c r="AU304" s="241" t="s">
        <v>86</v>
      </c>
      <c r="AV304" s="13" t="s">
        <v>86</v>
      </c>
      <c r="AW304" s="13" t="s">
        <v>32</v>
      </c>
      <c r="AX304" s="13" t="s">
        <v>84</v>
      </c>
      <c r="AY304" s="241" t="s">
        <v>131</v>
      </c>
    </row>
    <row r="305" s="2" customFormat="1" ht="21.75" customHeight="1">
      <c r="A305" s="39"/>
      <c r="B305" s="40"/>
      <c r="C305" s="274" t="s">
        <v>421</v>
      </c>
      <c r="D305" s="274" t="s">
        <v>264</v>
      </c>
      <c r="E305" s="275" t="s">
        <v>422</v>
      </c>
      <c r="F305" s="276" t="s">
        <v>423</v>
      </c>
      <c r="G305" s="277" t="s">
        <v>161</v>
      </c>
      <c r="H305" s="278">
        <v>1.764</v>
      </c>
      <c r="I305" s="279"/>
      <c r="J305" s="280">
        <f>ROUND(I305*H305,2)</f>
        <v>0</v>
      </c>
      <c r="K305" s="281"/>
      <c r="L305" s="282"/>
      <c r="M305" s="283" t="s">
        <v>1</v>
      </c>
      <c r="N305" s="284" t="s">
        <v>41</v>
      </c>
      <c r="O305" s="92"/>
      <c r="P305" s="226">
        <f>O305*H305</f>
        <v>0</v>
      </c>
      <c r="Q305" s="226">
        <v>0.014999999999999999</v>
      </c>
      <c r="R305" s="226">
        <f>Q305*H305</f>
        <v>0.026460000000000001</v>
      </c>
      <c r="S305" s="226">
        <v>0</v>
      </c>
      <c r="T305" s="22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8" t="s">
        <v>325</v>
      </c>
      <c r="AT305" s="228" t="s">
        <v>264</v>
      </c>
      <c r="AU305" s="228" t="s">
        <v>86</v>
      </c>
      <c r="AY305" s="18" t="s">
        <v>131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8" t="s">
        <v>84</v>
      </c>
      <c r="BK305" s="229">
        <f>ROUND(I305*H305,2)</f>
        <v>0</v>
      </c>
      <c r="BL305" s="18" t="s">
        <v>228</v>
      </c>
      <c r="BM305" s="228" t="s">
        <v>424</v>
      </c>
    </row>
    <row r="306" s="15" customFormat="1">
      <c r="A306" s="15"/>
      <c r="B306" s="253"/>
      <c r="C306" s="254"/>
      <c r="D306" s="232" t="s">
        <v>140</v>
      </c>
      <c r="E306" s="255" t="s">
        <v>1</v>
      </c>
      <c r="F306" s="256" t="s">
        <v>425</v>
      </c>
      <c r="G306" s="254"/>
      <c r="H306" s="255" t="s">
        <v>1</v>
      </c>
      <c r="I306" s="257"/>
      <c r="J306" s="254"/>
      <c r="K306" s="254"/>
      <c r="L306" s="258"/>
      <c r="M306" s="259"/>
      <c r="N306" s="260"/>
      <c r="O306" s="260"/>
      <c r="P306" s="260"/>
      <c r="Q306" s="260"/>
      <c r="R306" s="260"/>
      <c r="S306" s="260"/>
      <c r="T306" s="26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2" t="s">
        <v>140</v>
      </c>
      <c r="AU306" s="262" t="s">
        <v>86</v>
      </c>
      <c r="AV306" s="15" t="s">
        <v>84</v>
      </c>
      <c r="AW306" s="15" t="s">
        <v>32</v>
      </c>
      <c r="AX306" s="15" t="s">
        <v>76</v>
      </c>
      <c r="AY306" s="262" t="s">
        <v>131</v>
      </c>
    </row>
    <row r="307" s="13" customFormat="1">
      <c r="A307" s="13"/>
      <c r="B307" s="230"/>
      <c r="C307" s="231"/>
      <c r="D307" s="232" t="s">
        <v>140</v>
      </c>
      <c r="E307" s="233" t="s">
        <v>1</v>
      </c>
      <c r="F307" s="234" t="s">
        <v>426</v>
      </c>
      <c r="G307" s="231"/>
      <c r="H307" s="235">
        <v>1.764</v>
      </c>
      <c r="I307" s="236"/>
      <c r="J307" s="231"/>
      <c r="K307" s="231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140</v>
      </c>
      <c r="AU307" s="241" t="s">
        <v>86</v>
      </c>
      <c r="AV307" s="13" t="s">
        <v>86</v>
      </c>
      <c r="AW307" s="13" t="s">
        <v>32</v>
      </c>
      <c r="AX307" s="13" t="s">
        <v>84</v>
      </c>
      <c r="AY307" s="241" t="s">
        <v>131</v>
      </c>
    </row>
    <row r="308" s="2" customFormat="1" ht="24.15" customHeight="1">
      <c r="A308" s="39"/>
      <c r="B308" s="40"/>
      <c r="C308" s="216" t="s">
        <v>427</v>
      </c>
      <c r="D308" s="216" t="s">
        <v>134</v>
      </c>
      <c r="E308" s="217" t="s">
        <v>428</v>
      </c>
      <c r="F308" s="218" t="s">
        <v>429</v>
      </c>
      <c r="G308" s="219" t="s">
        <v>168</v>
      </c>
      <c r="H308" s="220">
        <v>0.082000000000000003</v>
      </c>
      <c r="I308" s="221"/>
      <c r="J308" s="222">
        <f>ROUND(I308*H308,2)</f>
        <v>0</v>
      </c>
      <c r="K308" s="223"/>
      <c r="L308" s="45"/>
      <c r="M308" s="224" t="s">
        <v>1</v>
      </c>
      <c r="N308" s="225" t="s">
        <v>41</v>
      </c>
      <c r="O308" s="92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8" t="s">
        <v>228</v>
      </c>
      <c r="AT308" s="228" t="s">
        <v>134</v>
      </c>
      <c r="AU308" s="228" t="s">
        <v>86</v>
      </c>
      <c r="AY308" s="18" t="s">
        <v>131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8" t="s">
        <v>84</v>
      </c>
      <c r="BK308" s="229">
        <f>ROUND(I308*H308,2)</f>
        <v>0</v>
      </c>
      <c r="BL308" s="18" t="s">
        <v>228</v>
      </c>
      <c r="BM308" s="228" t="s">
        <v>430</v>
      </c>
    </row>
    <row r="309" s="12" customFormat="1" ht="22.8" customHeight="1">
      <c r="A309" s="12"/>
      <c r="B309" s="200"/>
      <c r="C309" s="201"/>
      <c r="D309" s="202" t="s">
        <v>75</v>
      </c>
      <c r="E309" s="214" t="s">
        <v>431</v>
      </c>
      <c r="F309" s="214" t="s">
        <v>432</v>
      </c>
      <c r="G309" s="201"/>
      <c r="H309" s="201"/>
      <c r="I309" s="204"/>
      <c r="J309" s="215">
        <f>BK309</f>
        <v>0</v>
      </c>
      <c r="K309" s="201"/>
      <c r="L309" s="206"/>
      <c r="M309" s="207"/>
      <c r="N309" s="208"/>
      <c r="O309" s="208"/>
      <c r="P309" s="209">
        <f>P310</f>
        <v>0</v>
      </c>
      <c r="Q309" s="208"/>
      <c r="R309" s="209">
        <f>R310</f>
        <v>0</v>
      </c>
      <c r="S309" s="208"/>
      <c r="T309" s="210">
        <f>T310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1" t="s">
        <v>86</v>
      </c>
      <c r="AT309" s="212" t="s">
        <v>75</v>
      </c>
      <c r="AU309" s="212" t="s">
        <v>84</v>
      </c>
      <c r="AY309" s="211" t="s">
        <v>131</v>
      </c>
      <c r="BK309" s="213">
        <f>BK310</f>
        <v>0</v>
      </c>
    </row>
    <row r="310" s="2" customFormat="1" ht="24.15" customHeight="1">
      <c r="A310" s="39"/>
      <c r="B310" s="40"/>
      <c r="C310" s="216" t="s">
        <v>433</v>
      </c>
      <c r="D310" s="216" t="s">
        <v>134</v>
      </c>
      <c r="E310" s="217" t="s">
        <v>434</v>
      </c>
      <c r="F310" s="218" t="s">
        <v>435</v>
      </c>
      <c r="G310" s="219" t="s">
        <v>436</v>
      </c>
      <c r="H310" s="220">
        <v>1</v>
      </c>
      <c r="I310" s="221"/>
      <c r="J310" s="222">
        <f>ROUND(I310*H310,2)</f>
        <v>0</v>
      </c>
      <c r="K310" s="223"/>
      <c r="L310" s="45"/>
      <c r="M310" s="224" t="s">
        <v>1</v>
      </c>
      <c r="N310" s="225" t="s">
        <v>41</v>
      </c>
      <c r="O310" s="92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8" t="s">
        <v>228</v>
      </c>
      <c r="AT310" s="228" t="s">
        <v>134</v>
      </c>
      <c r="AU310" s="228" t="s">
        <v>86</v>
      </c>
      <c r="AY310" s="18" t="s">
        <v>131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8" t="s">
        <v>84</v>
      </c>
      <c r="BK310" s="229">
        <f>ROUND(I310*H310,2)</f>
        <v>0</v>
      </c>
      <c r="BL310" s="18" t="s">
        <v>228</v>
      </c>
      <c r="BM310" s="228" t="s">
        <v>437</v>
      </c>
    </row>
    <row r="311" s="12" customFormat="1" ht="22.8" customHeight="1">
      <c r="A311" s="12"/>
      <c r="B311" s="200"/>
      <c r="C311" s="201"/>
      <c r="D311" s="202" t="s">
        <v>75</v>
      </c>
      <c r="E311" s="214" t="s">
        <v>438</v>
      </c>
      <c r="F311" s="214" t="s">
        <v>439</v>
      </c>
      <c r="G311" s="201"/>
      <c r="H311" s="201"/>
      <c r="I311" s="204"/>
      <c r="J311" s="215">
        <f>BK311</f>
        <v>0</v>
      </c>
      <c r="K311" s="201"/>
      <c r="L311" s="206"/>
      <c r="M311" s="207"/>
      <c r="N311" s="208"/>
      <c r="O311" s="208"/>
      <c r="P311" s="209">
        <f>SUM(P312:P334)</f>
        <v>0</v>
      </c>
      <c r="Q311" s="208"/>
      <c r="R311" s="209">
        <f>SUM(R312:R334)</f>
        <v>0.88968004000000001</v>
      </c>
      <c r="S311" s="208"/>
      <c r="T311" s="210">
        <f>SUM(T312:T334)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1" t="s">
        <v>86</v>
      </c>
      <c r="AT311" s="212" t="s">
        <v>75</v>
      </c>
      <c r="AU311" s="212" t="s">
        <v>84</v>
      </c>
      <c r="AY311" s="211" t="s">
        <v>131</v>
      </c>
      <c r="BK311" s="213">
        <f>SUM(BK312:BK334)</f>
        <v>0</v>
      </c>
    </row>
    <row r="312" s="2" customFormat="1" ht="24.15" customHeight="1">
      <c r="A312" s="39"/>
      <c r="B312" s="40"/>
      <c r="C312" s="216" t="s">
        <v>440</v>
      </c>
      <c r="D312" s="216" t="s">
        <v>134</v>
      </c>
      <c r="E312" s="217" t="s">
        <v>441</v>
      </c>
      <c r="F312" s="218" t="s">
        <v>442</v>
      </c>
      <c r="G312" s="219" t="s">
        <v>161</v>
      </c>
      <c r="H312" s="220">
        <v>1.1699999999999999</v>
      </c>
      <c r="I312" s="221"/>
      <c r="J312" s="222">
        <f>ROUND(I312*H312,2)</f>
        <v>0</v>
      </c>
      <c r="K312" s="223"/>
      <c r="L312" s="45"/>
      <c r="M312" s="224" t="s">
        <v>1</v>
      </c>
      <c r="N312" s="225" t="s">
        <v>41</v>
      </c>
      <c r="O312" s="92"/>
      <c r="P312" s="226">
        <f>O312*H312</f>
        <v>0</v>
      </c>
      <c r="Q312" s="226">
        <v>0.00122</v>
      </c>
      <c r="R312" s="226">
        <f>Q312*H312</f>
        <v>0.0014273999999999999</v>
      </c>
      <c r="S312" s="226">
        <v>0</v>
      </c>
      <c r="T312" s="22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8" t="s">
        <v>228</v>
      </c>
      <c r="AT312" s="228" t="s">
        <v>134</v>
      </c>
      <c r="AU312" s="228" t="s">
        <v>86</v>
      </c>
      <c r="AY312" s="18" t="s">
        <v>131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8" t="s">
        <v>84</v>
      </c>
      <c r="BK312" s="229">
        <f>ROUND(I312*H312,2)</f>
        <v>0</v>
      </c>
      <c r="BL312" s="18" t="s">
        <v>228</v>
      </c>
      <c r="BM312" s="228" t="s">
        <v>443</v>
      </c>
    </row>
    <row r="313" s="13" customFormat="1">
      <c r="A313" s="13"/>
      <c r="B313" s="230"/>
      <c r="C313" s="231"/>
      <c r="D313" s="232" t="s">
        <v>140</v>
      </c>
      <c r="E313" s="233" t="s">
        <v>1</v>
      </c>
      <c r="F313" s="234" t="s">
        <v>444</v>
      </c>
      <c r="G313" s="231"/>
      <c r="H313" s="235">
        <v>1.1699999999999999</v>
      </c>
      <c r="I313" s="236"/>
      <c r="J313" s="231"/>
      <c r="K313" s="231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140</v>
      </c>
      <c r="AU313" s="241" t="s">
        <v>86</v>
      </c>
      <c r="AV313" s="13" t="s">
        <v>86</v>
      </c>
      <c r="AW313" s="13" t="s">
        <v>32</v>
      </c>
      <c r="AX313" s="13" t="s">
        <v>84</v>
      </c>
      <c r="AY313" s="241" t="s">
        <v>131</v>
      </c>
    </row>
    <row r="314" s="2" customFormat="1" ht="16.5" customHeight="1">
      <c r="A314" s="39"/>
      <c r="B314" s="40"/>
      <c r="C314" s="216" t="s">
        <v>445</v>
      </c>
      <c r="D314" s="216" t="s">
        <v>134</v>
      </c>
      <c r="E314" s="217" t="s">
        <v>446</v>
      </c>
      <c r="F314" s="218" t="s">
        <v>447</v>
      </c>
      <c r="G314" s="219" t="s">
        <v>448</v>
      </c>
      <c r="H314" s="220">
        <v>1</v>
      </c>
      <c r="I314" s="221"/>
      <c r="J314" s="222">
        <f>ROUND(I314*H314,2)</f>
        <v>0</v>
      </c>
      <c r="K314" s="223"/>
      <c r="L314" s="45"/>
      <c r="M314" s="224" t="s">
        <v>1</v>
      </c>
      <c r="N314" s="225" t="s">
        <v>41</v>
      </c>
      <c r="O314" s="92"/>
      <c r="P314" s="226">
        <f>O314*H314</f>
        <v>0</v>
      </c>
      <c r="Q314" s="226">
        <v>0.0026700000000000001</v>
      </c>
      <c r="R314" s="226">
        <f>Q314*H314</f>
        <v>0.0026700000000000001</v>
      </c>
      <c r="S314" s="226">
        <v>0</v>
      </c>
      <c r="T314" s="22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28" t="s">
        <v>228</v>
      </c>
      <c r="AT314" s="228" t="s">
        <v>134</v>
      </c>
      <c r="AU314" s="228" t="s">
        <v>86</v>
      </c>
      <c r="AY314" s="18" t="s">
        <v>131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8" t="s">
        <v>84</v>
      </c>
      <c r="BK314" s="229">
        <f>ROUND(I314*H314,2)</f>
        <v>0</v>
      </c>
      <c r="BL314" s="18" t="s">
        <v>228</v>
      </c>
      <c r="BM314" s="228" t="s">
        <v>449</v>
      </c>
    </row>
    <row r="315" s="15" customFormat="1">
      <c r="A315" s="15"/>
      <c r="B315" s="253"/>
      <c r="C315" s="254"/>
      <c r="D315" s="232" t="s">
        <v>140</v>
      </c>
      <c r="E315" s="255" t="s">
        <v>1</v>
      </c>
      <c r="F315" s="256" t="s">
        <v>450</v>
      </c>
      <c r="G315" s="254"/>
      <c r="H315" s="255" t="s">
        <v>1</v>
      </c>
      <c r="I315" s="257"/>
      <c r="J315" s="254"/>
      <c r="K315" s="254"/>
      <c r="L315" s="258"/>
      <c r="M315" s="259"/>
      <c r="N315" s="260"/>
      <c r="O315" s="260"/>
      <c r="P315" s="260"/>
      <c r="Q315" s="260"/>
      <c r="R315" s="260"/>
      <c r="S315" s="260"/>
      <c r="T315" s="26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2" t="s">
        <v>140</v>
      </c>
      <c r="AU315" s="262" t="s">
        <v>86</v>
      </c>
      <c r="AV315" s="15" t="s">
        <v>84</v>
      </c>
      <c r="AW315" s="15" t="s">
        <v>32</v>
      </c>
      <c r="AX315" s="15" t="s">
        <v>76</v>
      </c>
      <c r="AY315" s="262" t="s">
        <v>131</v>
      </c>
    </row>
    <row r="316" s="13" customFormat="1">
      <c r="A316" s="13"/>
      <c r="B316" s="230"/>
      <c r="C316" s="231"/>
      <c r="D316" s="232" t="s">
        <v>140</v>
      </c>
      <c r="E316" s="233" t="s">
        <v>1</v>
      </c>
      <c r="F316" s="234" t="s">
        <v>84</v>
      </c>
      <c r="G316" s="231"/>
      <c r="H316" s="235">
        <v>1</v>
      </c>
      <c r="I316" s="236"/>
      <c r="J316" s="231"/>
      <c r="K316" s="231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140</v>
      </c>
      <c r="AU316" s="241" t="s">
        <v>86</v>
      </c>
      <c r="AV316" s="13" t="s">
        <v>86</v>
      </c>
      <c r="AW316" s="13" t="s">
        <v>32</v>
      </c>
      <c r="AX316" s="13" t="s">
        <v>84</v>
      </c>
      <c r="AY316" s="241" t="s">
        <v>131</v>
      </c>
    </row>
    <row r="317" s="2" customFormat="1" ht="33" customHeight="1">
      <c r="A317" s="39"/>
      <c r="B317" s="40"/>
      <c r="C317" s="216" t="s">
        <v>451</v>
      </c>
      <c r="D317" s="216" t="s">
        <v>134</v>
      </c>
      <c r="E317" s="217" t="s">
        <v>452</v>
      </c>
      <c r="F317" s="218" t="s">
        <v>453</v>
      </c>
      <c r="G317" s="219" t="s">
        <v>137</v>
      </c>
      <c r="H317" s="220">
        <v>10.5</v>
      </c>
      <c r="I317" s="221"/>
      <c r="J317" s="222">
        <f>ROUND(I317*H317,2)</f>
        <v>0</v>
      </c>
      <c r="K317" s="223"/>
      <c r="L317" s="45"/>
      <c r="M317" s="224" t="s">
        <v>1</v>
      </c>
      <c r="N317" s="225" t="s">
        <v>41</v>
      </c>
      <c r="O317" s="92"/>
      <c r="P317" s="226">
        <f>O317*H317</f>
        <v>0</v>
      </c>
      <c r="Q317" s="226">
        <v>0.02265</v>
      </c>
      <c r="R317" s="226">
        <f>Q317*H317</f>
        <v>0.23782500000000001</v>
      </c>
      <c r="S317" s="226">
        <v>0</v>
      </c>
      <c r="T317" s="22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8" t="s">
        <v>228</v>
      </c>
      <c r="AT317" s="228" t="s">
        <v>134</v>
      </c>
      <c r="AU317" s="228" t="s">
        <v>86</v>
      </c>
      <c r="AY317" s="18" t="s">
        <v>131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8" t="s">
        <v>84</v>
      </c>
      <c r="BK317" s="229">
        <f>ROUND(I317*H317,2)</f>
        <v>0</v>
      </c>
      <c r="BL317" s="18" t="s">
        <v>228</v>
      </c>
      <c r="BM317" s="228" t="s">
        <v>454</v>
      </c>
    </row>
    <row r="318" s="13" customFormat="1">
      <c r="A318" s="13"/>
      <c r="B318" s="230"/>
      <c r="C318" s="231"/>
      <c r="D318" s="232" t="s">
        <v>140</v>
      </c>
      <c r="E318" s="233" t="s">
        <v>1</v>
      </c>
      <c r="F318" s="234" t="s">
        <v>420</v>
      </c>
      <c r="G318" s="231"/>
      <c r="H318" s="235">
        <v>10.5</v>
      </c>
      <c r="I318" s="236"/>
      <c r="J318" s="231"/>
      <c r="K318" s="231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140</v>
      </c>
      <c r="AU318" s="241" t="s">
        <v>86</v>
      </c>
      <c r="AV318" s="13" t="s">
        <v>86</v>
      </c>
      <c r="AW318" s="13" t="s">
        <v>32</v>
      </c>
      <c r="AX318" s="13" t="s">
        <v>84</v>
      </c>
      <c r="AY318" s="241" t="s">
        <v>131</v>
      </c>
    </row>
    <row r="319" s="2" customFormat="1" ht="16.5" customHeight="1">
      <c r="A319" s="39"/>
      <c r="B319" s="40"/>
      <c r="C319" s="216" t="s">
        <v>455</v>
      </c>
      <c r="D319" s="216" t="s">
        <v>134</v>
      </c>
      <c r="E319" s="217" t="s">
        <v>456</v>
      </c>
      <c r="F319" s="218" t="s">
        <v>457</v>
      </c>
      <c r="G319" s="219" t="s">
        <v>148</v>
      </c>
      <c r="H319" s="220">
        <v>29.5</v>
      </c>
      <c r="I319" s="221"/>
      <c r="J319" s="222">
        <f>ROUND(I319*H319,2)</f>
        <v>0</v>
      </c>
      <c r="K319" s="223"/>
      <c r="L319" s="45"/>
      <c r="M319" s="224" t="s">
        <v>1</v>
      </c>
      <c r="N319" s="225" t="s">
        <v>41</v>
      </c>
      <c r="O319" s="92"/>
      <c r="P319" s="226">
        <f>O319*H319</f>
        <v>0</v>
      </c>
      <c r="Q319" s="226">
        <v>1.0000000000000001E-05</v>
      </c>
      <c r="R319" s="226">
        <f>Q319*H319</f>
        <v>0.00029500000000000001</v>
      </c>
      <c r="S319" s="226">
        <v>0</v>
      </c>
      <c r="T319" s="22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8" t="s">
        <v>228</v>
      </c>
      <c r="AT319" s="228" t="s">
        <v>134</v>
      </c>
      <c r="AU319" s="228" t="s">
        <v>86</v>
      </c>
      <c r="AY319" s="18" t="s">
        <v>131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8" t="s">
        <v>84</v>
      </c>
      <c r="BK319" s="229">
        <f>ROUND(I319*H319,2)</f>
        <v>0</v>
      </c>
      <c r="BL319" s="18" t="s">
        <v>228</v>
      </c>
      <c r="BM319" s="228" t="s">
        <v>458</v>
      </c>
    </row>
    <row r="320" s="15" customFormat="1">
      <c r="A320" s="15"/>
      <c r="B320" s="253"/>
      <c r="C320" s="254"/>
      <c r="D320" s="232" t="s">
        <v>140</v>
      </c>
      <c r="E320" s="255" t="s">
        <v>1</v>
      </c>
      <c r="F320" s="256" t="s">
        <v>459</v>
      </c>
      <c r="G320" s="254"/>
      <c r="H320" s="255" t="s">
        <v>1</v>
      </c>
      <c r="I320" s="257"/>
      <c r="J320" s="254"/>
      <c r="K320" s="254"/>
      <c r="L320" s="258"/>
      <c r="M320" s="259"/>
      <c r="N320" s="260"/>
      <c r="O320" s="260"/>
      <c r="P320" s="260"/>
      <c r="Q320" s="260"/>
      <c r="R320" s="260"/>
      <c r="S320" s="260"/>
      <c r="T320" s="261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2" t="s">
        <v>140</v>
      </c>
      <c r="AU320" s="262" t="s">
        <v>86</v>
      </c>
      <c r="AV320" s="15" t="s">
        <v>84</v>
      </c>
      <c r="AW320" s="15" t="s">
        <v>32</v>
      </c>
      <c r="AX320" s="15" t="s">
        <v>76</v>
      </c>
      <c r="AY320" s="262" t="s">
        <v>131</v>
      </c>
    </row>
    <row r="321" s="13" customFormat="1">
      <c r="A321" s="13"/>
      <c r="B321" s="230"/>
      <c r="C321" s="231"/>
      <c r="D321" s="232" t="s">
        <v>140</v>
      </c>
      <c r="E321" s="233" t="s">
        <v>1</v>
      </c>
      <c r="F321" s="234" t="s">
        <v>460</v>
      </c>
      <c r="G321" s="231"/>
      <c r="H321" s="235">
        <v>29.5</v>
      </c>
      <c r="I321" s="236"/>
      <c r="J321" s="231"/>
      <c r="K321" s="231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140</v>
      </c>
      <c r="AU321" s="241" t="s">
        <v>86</v>
      </c>
      <c r="AV321" s="13" t="s">
        <v>86</v>
      </c>
      <c r="AW321" s="13" t="s">
        <v>32</v>
      </c>
      <c r="AX321" s="13" t="s">
        <v>84</v>
      </c>
      <c r="AY321" s="241" t="s">
        <v>131</v>
      </c>
    </row>
    <row r="322" s="2" customFormat="1" ht="21.75" customHeight="1">
      <c r="A322" s="39"/>
      <c r="B322" s="40"/>
      <c r="C322" s="274" t="s">
        <v>461</v>
      </c>
      <c r="D322" s="274" t="s">
        <v>264</v>
      </c>
      <c r="E322" s="275" t="s">
        <v>462</v>
      </c>
      <c r="F322" s="276" t="s">
        <v>463</v>
      </c>
      <c r="G322" s="277" t="s">
        <v>161</v>
      </c>
      <c r="H322" s="278">
        <v>0.40799999999999997</v>
      </c>
      <c r="I322" s="279"/>
      <c r="J322" s="280">
        <f>ROUND(I322*H322,2)</f>
        <v>0</v>
      </c>
      <c r="K322" s="281"/>
      <c r="L322" s="282"/>
      <c r="M322" s="283" t="s">
        <v>1</v>
      </c>
      <c r="N322" s="284" t="s">
        <v>41</v>
      </c>
      <c r="O322" s="92"/>
      <c r="P322" s="226">
        <f>O322*H322</f>
        <v>0</v>
      </c>
      <c r="Q322" s="226">
        <v>0.55000000000000004</v>
      </c>
      <c r="R322" s="226">
        <f>Q322*H322</f>
        <v>0.22440000000000002</v>
      </c>
      <c r="S322" s="226">
        <v>0</v>
      </c>
      <c r="T322" s="22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8" t="s">
        <v>325</v>
      </c>
      <c r="AT322" s="228" t="s">
        <v>264</v>
      </c>
      <c r="AU322" s="228" t="s">
        <v>86</v>
      </c>
      <c r="AY322" s="18" t="s">
        <v>131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8" t="s">
        <v>84</v>
      </c>
      <c r="BK322" s="229">
        <f>ROUND(I322*H322,2)</f>
        <v>0</v>
      </c>
      <c r="BL322" s="18" t="s">
        <v>228</v>
      </c>
      <c r="BM322" s="228" t="s">
        <v>464</v>
      </c>
    </row>
    <row r="323" s="15" customFormat="1">
      <c r="A323" s="15"/>
      <c r="B323" s="253"/>
      <c r="C323" s="254"/>
      <c r="D323" s="232" t="s">
        <v>140</v>
      </c>
      <c r="E323" s="255" t="s">
        <v>1</v>
      </c>
      <c r="F323" s="256" t="s">
        <v>459</v>
      </c>
      <c r="G323" s="254"/>
      <c r="H323" s="255" t="s">
        <v>1</v>
      </c>
      <c r="I323" s="257"/>
      <c r="J323" s="254"/>
      <c r="K323" s="254"/>
      <c r="L323" s="258"/>
      <c r="M323" s="259"/>
      <c r="N323" s="260"/>
      <c r="O323" s="260"/>
      <c r="P323" s="260"/>
      <c r="Q323" s="260"/>
      <c r="R323" s="260"/>
      <c r="S323" s="260"/>
      <c r="T323" s="26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2" t="s">
        <v>140</v>
      </c>
      <c r="AU323" s="262" t="s">
        <v>86</v>
      </c>
      <c r="AV323" s="15" t="s">
        <v>84</v>
      </c>
      <c r="AW323" s="15" t="s">
        <v>32</v>
      </c>
      <c r="AX323" s="15" t="s">
        <v>76</v>
      </c>
      <c r="AY323" s="262" t="s">
        <v>131</v>
      </c>
    </row>
    <row r="324" s="13" customFormat="1">
      <c r="A324" s="13"/>
      <c r="B324" s="230"/>
      <c r="C324" s="231"/>
      <c r="D324" s="232" t="s">
        <v>140</v>
      </c>
      <c r="E324" s="233" t="s">
        <v>1</v>
      </c>
      <c r="F324" s="234" t="s">
        <v>465</v>
      </c>
      <c r="G324" s="231"/>
      <c r="H324" s="235">
        <v>0.40799999999999997</v>
      </c>
      <c r="I324" s="236"/>
      <c r="J324" s="231"/>
      <c r="K324" s="231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140</v>
      </c>
      <c r="AU324" s="241" t="s">
        <v>86</v>
      </c>
      <c r="AV324" s="13" t="s">
        <v>86</v>
      </c>
      <c r="AW324" s="13" t="s">
        <v>32</v>
      </c>
      <c r="AX324" s="13" t="s">
        <v>84</v>
      </c>
      <c r="AY324" s="241" t="s">
        <v>131</v>
      </c>
    </row>
    <row r="325" s="2" customFormat="1" ht="24.15" customHeight="1">
      <c r="A325" s="39"/>
      <c r="B325" s="40"/>
      <c r="C325" s="216" t="s">
        <v>466</v>
      </c>
      <c r="D325" s="216" t="s">
        <v>134</v>
      </c>
      <c r="E325" s="217" t="s">
        <v>467</v>
      </c>
      <c r="F325" s="218" t="s">
        <v>468</v>
      </c>
      <c r="G325" s="219" t="s">
        <v>137</v>
      </c>
      <c r="H325" s="220">
        <v>10.5</v>
      </c>
      <c r="I325" s="221"/>
      <c r="J325" s="222">
        <f>ROUND(I325*H325,2)</f>
        <v>0</v>
      </c>
      <c r="K325" s="223"/>
      <c r="L325" s="45"/>
      <c r="M325" s="224" t="s">
        <v>1</v>
      </c>
      <c r="N325" s="225" t="s">
        <v>41</v>
      </c>
      <c r="O325" s="92"/>
      <c r="P325" s="226">
        <f>O325*H325</f>
        <v>0</v>
      </c>
      <c r="Q325" s="226">
        <v>0.00018000000000000001</v>
      </c>
      <c r="R325" s="226">
        <f>Q325*H325</f>
        <v>0.0018900000000000002</v>
      </c>
      <c r="S325" s="226">
        <v>0</v>
      </c>
      <c r="T325" s="22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8" t="s">
        <v>228</v>
      </c>
      <c r="AT325" s="228" t="s">
        <v>134</v>
      </c>
      <c r="AU325" s="228" t="s">
        <v>86</v>
      </c>
      <c r="AY325" s="18" t="s">
        <v>131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8" t="s">
        <v>84</v>
      </c>
      <c r="BK325" s="229">
        <f>ROUND(I325*H325,2)</f>
        <v>0</v>
      </c>
      <c r="BL325" s="18" t="s">
        <v>228</v>
      </c>
      <c r="BM325" s="228" t="s">
        <v>469</v>
      </c>
    </row>
    <row r="326" s="13" customFormat="1">
      <c r="A326" s="13"/>
      <c r="B326" s="230"/>
      <c r="C326" s="231"/>
      <c r="D326" s="232" t="s">
        <v>140</v>
      </c>
      <c r="E326" s="233" t="s">
        <v>1</v>
      </c>
      <c r="F326" s="234" t="s">
        <v>420</v>
      </c>
      <c r="G326" s="231"/>
      <c r="H326" s="235">
        <v>10.5</v>
      </c>
      <c r="I326" s="236"/>
      <c r="J326" s="231"/>
      <c r="K326" s="231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140</v>
      </c>
      <c r="AU326" s="241" t="s">
        <v>86</v>
      </c>
      <c r="AV326" s="13" t="s">
        <v>86</v>
      </c>
      <c r="AW326" s="13" t="s">
        <v>32</v>
      </c>
      <c r="AX326" s="13" t="s">
        <v>84</v>
      </c>
      <c r="AY326" s="241" t="s">
        <v>131</v>
      </c>
    </row>
    <row r="327" s="2" customFormat="1" ht="33" customHeight="1">
      <c r="A327" s="39"/>
      <c r="B327" s="40"/>
      <c r="C327" s="216" t="s">
        <v>470</v>
      </c>
      <c r="D327" s="216" t="s">
        <v>134</v>
      </c>
      <c r="E327" s="217" t="s">
        <v>471</v>
      </c>
      <c r="F327" s="218" t="s">
        <v>472</v>
      </c>
      <c r="G327" s="219" t="s">
        <v>148</v>
      </c>
      <c r="H327" s="220">
        <v>36</v>
      </c>
      <c r="I327" s="221"/>
      <c r="J327" s="222">
        <f>ROUND(I327*H327,2)</f>
        <v>0</v>
      </c>
      <c r="K327" s="223"/>
      <c r="L327" s="45"/>
      <c r="M327" s="224" t="s">
        <v>1</v>
      </c>
      <c r="N327" s="225" t="s">
        <v>41</v>
      </c>
      <c r="O327" s="92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8" t="s">
        <v>228</v>
      </c>
      <c r="AT327" s="228" t="s">
        <v>134</v>
      </c>
      <c r="AU327" s="228" t="s">
        <v>86</v>
      </c>
      <c r="AY327" s="18" t="s">
        <v>131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8" t="s">
        <v>84</v>
      </c>
      <c r="BK327" s="229">
        <f>ROUND(I327*H327,2)</f>
        <v>0</v>
      </c>
      <c r="BL327" s="18" t="s">
        <v>228</v>
      </c>
      <c r="BM327" s="228" t="s">
        <v>473</v>
      </c>
    </row>
    <row r="328" s="15" customFormat="1">
      <c r="A328" s="15"/>
      <c r="B328" s="253"/>
      <c r="C328" s="254"/>
      <c r="D328" s="232" t="s">
        <v>140</v>
      </c>
      <c r="E328" s="255" t="s">
        <v>1</v>
      </c>
      <c r="F328" s="256" t="s">
        <v>474</v>
      </c>
      <c r="G328" s="254"/>
      <c r="H328" s="255" t="s">
        <v>1</v>
      </c>
      <c r="I328" s="257"/>
      <c r="J328" s="254"/>
      <c r="K328" s="254"/>
      <c r="L328" s="258"/>
      <c r="M328" s="259"/>
      <c r="N328" s="260"/>
      <c r="O328" s="260"/>
      <c r="P328" s="260"/>
      <c r="Q328" s="260"/>
      <c r="R328" s="260"/>
      <c r="S328" s="260"/>
      <c r="T328" s="261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2" t="s">
        <v>140</v>
      </c>
      <c r="AU328" s="262" t="s">
        <v>86</v>
      </c>
      <c r="AV328" s="15" t="s">
        <v>84</v>
      </c>
      <c r="AW328" s="15" t="s">
        <v>32</v>
      </c>
      <c r="AX328" s="15" t="s">
        <v>76</v>
      </c>
      <c r="AY328" s="262" t="s">
        <v>131</v>
      </c>
    </row>
    <row r="329" s="13" customFormat="1">
      <c r="A329" s="13"/>
      <c r="B329" s="230"/>
      <c r="C329" s="231"/>
      <c r="D329" s="232" t="s">
        <v>140</v>
      </c>
      <c r="E329" s="233" t="s">
        <v>1</v>
      </c>
      <c r="F329" s="234" t="s">
        <v>475</v>
      </c>
      <c r="G329" s="231"/>
      <c r="H329" s="235">
        <v>36</v>
      </c>
      <c r="I329" s="236"/>
      <c r="J329" s="231"/>
      <c r="K329" s="231"/>
      <c r="L329" s="237"/>
      <c r="M329" s="238"/>
      <c r="N329" s="239"/>
      <c r="O329" s="239"/>
      <c r="P329" s="239"/>
      <c r="Q329" s="239"/>
      <c r="R329" s="239"/>
      <c r="S329" s="239"/>
      <c r="T329" s="24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1" t="s">
        <v>140</v>
      </c>
      <c r="AU329" s="241" t="s">
        <v>86</v>
      </c>
      <c r="AV329" s="13" t="s">
        <v>86</v>
      </c>
      <c r="AW329" s="13" t="s">
        <v>32</v>
      </c>
      <c r="AX329" s="13" t="s">
        <v>84</v>
      </c>
      <c r="AY329" s="241" t="s">
        <v>131</v>
      </c>
    </row>
    <row r="330" s="2" customFormat="1" ht="21.75" customHeight="1">
      <c r="A330" s="39"/>
      <c r="B330" s="40"/>
      <c r="C330" s="274" t="s">
        <v>476</v>
      </c>
      <c r="D330" s="274" t="s">
        <v>264</v>
      </c>
      <c r="E330" s="275" t="s">
        <v>477</v>
      </c>
      <c r="F330" s="276" t="s">
        <v>478</v>
      </c>
      <c r="G330" s="277" t="s">
        <v>161</v>
      </c>
      <c r="H330" s="278">
        <v>0.76200000000000001</v>
      </c>
      <c r="I330" s="279"/>
      <c r="J330" s="280">
        <f>ROUND(I330*H330,2)</f>
        <v>0</v>
      </c>
      <c r="K330" s="281"/>
      <c r="L330" s="282"/>
      <c r="M330" s="283" t="s">
        <v>1</v>
      </c>
      <c r="N330" s="284" t="s">
        <v>41</v>
      </c>
      <c r="O330" s="92"/>
      <c r="P330" s="226">
        <f>O330*H330</f>
        <v>0</v>
      </c>
      <c r="Q330" s="226">
        <v>0.55000000000000004</v>
      </c>
      <c r="R330" s="226">
        <f>Q330*H330</f>
        <v>0.41910000000000003</v>
      </c>
      <c r="S330" s="226">
        <v>0</v>
      </c>
      <c r="T330" s="22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8" t="s">
        <v>325</v>
      </c>
      <c r="AT330" s="228" t="s">
        <v>264</v>
      </c>
      <c r="AU330" s="228" t="s">
        <v>86</v>
      </c>
      <c r="AY330" s="18" t="s">
        <v>131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8" t="s">
        <v>84</v>
      </c>
      <c r="BK330" s="229">
        <f>ROUND(I330*H330,2)</f>
        <v>0</v>
      </c>
      <c r="BL330" s="18" t="s">
        <v>228</v>
      </c>
      <c r="BM330" s="228" t="s">
        <v>479</v>
      </c>
    </row>
    <row r="331" s="15" customFormat="1">
      <c r="A331" s="15"/>
      <c r="B331" s="253"/>
      <c r="C331" s="254"/>
      <c r="D331" s="232" t="s">
        <v>140</v>
      </c>
      <c r="E331" s="255" t="s">
        <v>1</v>
      </c>
      <c r="F331" s="256" t="s">
        <v>474</v>
      </c>
      <c r="G331" s="254"/>
      <c r="H331" s="255" t="s">
        <v>1</v>
      </c>
      <c r="I331" s="257"/>
      <c r="J331" s="254"/>
      <c r="K331" s="254"/>
      <c r="L331" s="258"/>
      <c r="M331" s="259"/>
      <c r="N331" s="260"/>
      <c r="O331" s="260"/>
      <c r="P331" s="260"/>
      <c r="Q331" s="260"/>
      <c r="R331" s="260"/>
      <c r="S331" s="260"/>
      <c r="T331" s="261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2" t="s">
        <v>140</v>
      </c>
      <c r="AU331" s="262" t="s">
        <v>86</v>
      </c>
      <c r="AV331" s="15" t="s">
        <v>84</v>
      </c>
      <c r="AW331" s="15" t="s">
        <v>32</v>
      </c>
      <c r="AX331" s="15" t="s">
        <v>76</v>
      </c>
      <c r="AY331" s="262" t="s">
        <v>131</v>
      </c>
    </row>
    <row r="332" s="13" customFormat="1">
      <c r="A332" s="13"/>
      <c r="B332" s="230"/>
      <c r="C332" s="231"/>
      <c r="D332" s="232" t="s">
        <v>140</v>
      </c>
      <c r="E332" s="233" t="s">
        <v>1</v>
      </c>
      <c r="F332" s="234" t="s">
        <v>480</v>
      </c>
      <c r="G332" s="231"/>
      <c r="H332" s="235">
        <v>0.76200000000000001</v>
      </c>
      <c r="I332" s="236"/>
      <c r="J332" s="231"/>
      <c r="K332" s="231"/>
      <c r="L332" s="237"/>
      <c r="M332" s="238"/>
      <c r="N332" s="239"/>
      <c r="O332" s="239"/>
      <c r="P332" s="239"/>
      <c r="Q332" s="239"/>
      <c r="R332" s="239"/>
      <c r="S332" s="239"/>
      <c r="T332" s="24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1" t="s">
        <v>140</v>
      </c>
      <c r="AU332" s="241" t="s">
        <v>86</v>
      </c>
      <c r="AV332" s="13" t="s">
        <v>86</v>
      </c>
      <c r="AW332" s="13" t="s">
        <v>32</v>
      </c>
      <c r="AX332" s="13" t="s">
        <v>84</v>
      </c>
      <c r="AY332" s="241" t="s">
        <v>131</v>
      </c>
    </row>
    <row r="333" s="2" customFormat="1" ht="24.15" customHeight="1">
      <c r="A333" s="39"/>
      <c r="B333" s="40"/>
      <c r="C333" s="216" t="s">
        <v>481</v>
      </c>
      <c r="D333" s="216" t="s">
        <v>134</v>
      </c>
      <c r="E333" s="217" t="s">
        <v>482</v>
      </c>
      <c r="F333" s="218" t="s">
        <v>483</v>
      </c>
      <c r="G333" s="219" t="s">
        <v>161</v>
      </c>
      <c r="H333" s="220">
        <v>0.76200000000000001</v>
      </c>
      <c r="I333" s="221"/>
      <c r="J333" s="222">
        <f>ROUND(I333*H333,2)</f>
        <v>0</v>
      </c>
      <c r="K333" s="223"/>
      <c r="L333" s="45"/>
      <c r="M333" s="224" t="s">
        <v>1</v>
      </c>
      <c r="N333" s="225" t="s">
        <v>41</v>
      </c>
      <c r="O333" s="92"/>
      <c r="P333" s="226">
        <f>O333*H333</f>
        <v>0</v>
      </c>
      <c r="Q333" s="226">
        <v>0.0027200000000000002</v>
      </c>
      <c r="R333" s="226">
        <f>Q333*H333</f>
        <v>0.0020726400000000002</v>
      </c>
      <c r="S333" s="226">
        <v>0</v>
      </c>
      <c r="T333" s="22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8" t="s">
        <v>228</v>
      </c>
      <c r="AT333" s="228" t="s">
        <v>134</v>
      </c>
      <c r="AU333" s="228" t="s">
        <v>86</v>
      </c>
      <c r="AY333" s="18" t="s">
        <v>131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8" t="s">
        <v>84</v>
      </c>
      <c r="BK333" s="229">
        <f>ROUND(I333*H333,2)</f>
        <v>0</v>
      </c>
      <c r="BL333" s="18" t="s">
        <v>228</v>
      </c>
      <c r="BM333" s="228" t="s">
        <v>484</v>
      </c>
    </row>
    <row r="334" s="2" customFormat="1" ht="24.15" customHeight="1">
      <c r="A334" s="39"/>
      <c r="B334" s="40"/>
      <c r="C334" s="216" t="s">
        <v>485</v>
      </c>
      <c r="D334" s="216" t="s">
        <v>134</v>
      </c>
      <c r="E334" s="217" t="s">
        <v>486</v>
      </c>
      <c r="F334" s="218" t="s">
        <v>487</v>
      </c>
      <c r="G334" s="219" t="s">
        <v>168</v>
      </c>
      <c r="H334" s="220">
        <v>0.89000000000000001</v>
      </c>
      <c r="I334" s="221"/>
      <c r="J334" s="222">
        <f>ROUND(I334*H334,2)</f>
        <v>0</v>
      </c>
      <c r="K334" s="223"/>
      <c r="L334" s="45"/>
      <c r="M334" s="224" t="s">
        <v>1</v>
      </c>
      <c r="N334" s="225" t="s">
        <v>41</v>
      </c>
      <c r="O334" s="92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8" t="s">
        <v>228</v>
      </c>
      <c r="AT334" s="228" t="s">
        <v>134</v>
      </c>
      <c r="AU334" s="228" t="s">
        <v>86</v>
      </c>
      <c r="AY334" s="18" t="s">
        <v>131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8" t="s">
        <v>84</v>
      </c>
      <c r="BK334" s="229">
        <f>ROUND(I334*H334,2)</f>
        <v>0</v>
      </c>
      <c r="BL334" s="18" t="s">
        <v>228</v>
      </c>
      <c r="BM334" s="228" t="s">
        <v>488</v>
      </c>
    </row>
    <row r="335" s="12" customFormat="1" ht="22.8" customHeight="1">
      <c r="A335" s="12"/>
      <c r="B335" s="200"/>
      <c r="C335" s="201"/>
      <c r="D335" s="202" t="s">
        <v>75</v>
      </c>
      <c r="E335" s="214" t="s">
        <v>489</v>
      </c>
      <c r="F335" s="214" t="s">
        <v>490</v>
      </c>
      <c r="G335" s="201"/>
      <c r="H335" s="201"/>
      <c r="I335" s="204"/>
      <c r="J335" s="215">
        <f>BK335</f>
        <v>0</v>
      </c>
      <c r="K335" s="201"/>
      <c r="L335" s="206"/>
      <c r="M335" s="207"/>
      <c r="N335" s="208"/>
      <c r="O335" s="208"/>
      <c r="P335" s="209">
        <f>SUM(P336:P348)</f>
        <v>0</v>
      </c>
      <c r="Q335" s="208"/>
      <c r="R335" s="209">
        <f>SUM(R336:R348)</f>
        <v>0.18395251999999998</v>
      </c>
      <c r="S335" s="208"/>
      <c r="T335" s="210">
        <f>SUM(T336:T348)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1" t="s">
        <v>86</v>
      </c>
      <c r="AT335" s="212" t="s">
        <v>75</v>
      </c>
      <c r="AU335" s="212" t="s">
        <v>84</v>
      </c>
      <c r="AY335" s="211" t="s">
        <v>131</v>
      </c>
      <c r="BK335" s="213">
        <f>SUM(BK336:BK348)</f>
        <v>0</v>
      </c>
    </row>
    <row r="336" s="2" customFormat="1" ht="24.15" customHeight="1">
      <c r="A336" s="39"/>
      <c r="B336" s="40"/>
      <c r="C336" s="216" t="s">
        <v>491</v>
      </c>
      <c r="D336" s="216" t="s">
        <v>134</v>
      </c>
      <c r="E336" s="217" t="s">
        <v>492</v>
      </c>
      <c r="F336" s="218" t="s">
        <v>493</v>
      </c>
      <c r="G336" s="219" t="s">
        <v>137</v>
      </c>
      <c r="H336" s="220">
        <v>10.5</v>
      </c>
      <c r="I336" s="221"/>
      <c r="J336" s="222">
        <f>ROUND(I336*H336,2)</f>
        <v>0</v>
      </c>
      <c r="K336" s="223"/>
      <c r="L336" s="45"/>
      <c r="M336" s="224" t="s">
        <v>1</v>
      </c>
      <c r="N336" s="225" t="s">
        <v>41</v>
      </c>
      <c r="O336" s="92"/>
      <c r="P336" s="226">
        <f>O336*H336</f>
        <v>0</v>
      </c>
      <c r="Q336" s="226">
        <v>0.015769999999999999</v>
      </c>
      <c r="R336" s="226">
        <f>Q336*H336</f>
        <v>0.16558499999999998</v>
      </c>
      <c r="S336" s="226">
        <v>0</v>
      </c>
      <c r="T336" s="22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8" t="s">
        <v>228</v>
      </c>
      <c r="AT336" s="228" t="s">
        <v>134</v>
      </c>
      <c r="AU336" s="228" t="s">
        <v>86</v>
      </c>
      <c r="AY336" s="18" t="s">
        <v>131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8" t="s">
        <v>84</v>
      </c>
      <c r="BK336" s="229">
        <f>ROUND(I336*H336,2)</f>
        <v>0</v>
      </c>
      <c r="BL336" s="18" t="s">
        <v>228</v>
      </c>
      <c r="BM336" s="228" t="s">
        <v>494</v>
      </c>
    </row>
    <row r="337" s="15" customFormat="1">
      <c r="A337" s="15"/>
      <c r="B337" s="253"/>
      <c r="C337" s="254"/>
      <c r="D337" s="232" t="s">
        <v>140</v>
      </c>
      <c r="E337" s="255" t="s">
        <v>1</v>
      </c>
      <c r="F337" s="256" t="s">
        <v>495</v>
      </c>
      <c r="G337" s="254"/>
      <c r="H337" s="255" t="s">
        <v>1</v>
      </c>
      <c r="I337" s="257"/>
      <c r="J337" s="254"/>
      <c r="K337" s="254"/>
      <c r="L337" s="258"/>
      <c r="M337" s="259"/>
      <c r="N337" s="260"/>
      <c r="O337" s="260"/>
      <c r="P337" s="260"/>
      <c r="Q337" s="260"/>
      <c r="R337" s="260"/>
      <c r="S337" s="260"/>
      <c r="T337" s="26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2" t="s">
        <v>140</v>
      </c>
      <c r="AU337" s="262" t="s">
        <v>86</v>
      </c>
      <c r="AV337" s="15" t="s">
        <v>84</v>
      </c>
      <c r="AW337" s="15" t="s">
        <v>32</v>
      </c>
      <c r="AX337" s="15" t="s">
        <v>76</v>
      </c>
      <c r="AY337" s="262" t="s">
        <v>131</v>
      </c>
    </row>
    <row r="338" s="13" customFormat="1">
      <c r="A338" s="13"/>
      <c r="B338" s="230"/>
      <c r="C338" s="231"/>
      <c r="D338" s="232" t="s">
        <v>140</v>
      </c>
      <c r="E338" s="233" t="s">
        <v>1</v>
      </c>
      <c r="F338" s="234" t="s">
        <v>313</v>
      </c>
      <c r="G338" s="231"/>
      <c r="H338" s="235">
        <v>10.5</v>
      </c>
      <c r="I338" s="236"/>
      <c r="J338" s="231"/>
      <c r="K338" s="231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140</v>
      </c>
      <c r="AU338" s="241" t="s">
        <v>86</v>
      </c>
      <c r="AV338" s="13" t="s">
        <v>86</v>
      </c>
      <c r="AW338" s="13" t="s">
        <v>32</v>
      </c>
      <c r="AX338" s="13" t="s">
        <v>84</v>
      </c>
      <c r="AY338" s="241" t="s">
        <v>131</v>
      </c>
    </row>
    <row r="339" s="2" customFormat="1" ht="16.5" customHeight="1">
      <c r="A339" s="39"/>
      <c r="B339" s="40"/>
      <c r="C339" s="216" t="s">
        <v>496</v>
      </c>
      <c r="D339" s="216" t="s">
        <v>134</v>
      </c>
      <c r="E339" s="217" t="s">
        <v>497</v>
      </c>
      <c r="F339" s="218" t="s">
        <v>498</v>
      </c>
      <c r="G339" s="219" t="s">
        <v>137</v>
      </c>
      <c r="H339" s="220">
        <v>10.5</v>
      </c>
      <c r="I339" s="221"/>
      <c r="J339" s="222">
        <f>ROUND(I339*H339,2)</f>
        <v>0</v>
      </c>
      <c r="K339" s="223"/>
      <c r="L339" s="45"/>
      <c r="M339" s="224" t="s">
        <v>1</v>
      </c>
      <c r="N339" s="225" t="s">
        <v>41</v>
      </c>
      <c r="O339" s="92"/>
      <c r="P339" s="226">
        <f>O339*H339</f>
        <v>0</v>
      </c>
      <c r="Q339" s="226">
        <v>0.00010000000000000001</v>
      </c>
      <c r="R339" s="226">
        <f>Q339*H339</f>
        <v>0.0010500000000000002</v>
      </c>
      <c r="S339" s="226">
        <v>0</v>
      </c>
      <c r="T339" s="22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8" t="s">
        <v>228</v>
      </c>
      <c r="AT339" s="228" t="s">
        <v>134</v>
      </c>
      <c r="AU339" s="228" t="s">
        <v>86</v>
      </c>
      <c r="AY339" s="18" t="s">
        <v>131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8" t="s">
        <v>84</v>
      </c>
      <c r="BK339" s="229">
        <f>ROUND(I339*H339,2)</f>
        <v>0</v>
      </c>
      <c r="BL339" s="18" t="s">
        <v>228</v>
      </c>
      <c r="BM339" s="228" t="s">
        <v>499</v>
      </c>
    </row>
    <row r="340" s="2" customFormat="1" ht="16.5" customHeight="1">
      <c r="A340" s="39"/>
      <c r="B340" s="40"/>
      <c r="C340" s="216" t="s">
        <v>500</v>
      </c>
      <c r="D340" s="216" t="s">
        <v>134</v>
      </c>
      <c r="E340" s="217" t="s">
        <v>501</v>
      </c>
      <c r="F340" s="218" t="s">
        <v>502</v>
      </c>
      <c r="G340" s="219" t="s">
        <v>137</v>
      </c>
      <c r="H340" s="220">
        <v>10.5</v>
      </c>
      <c r="I340" s="221"/>
      <c r="J340" s="222">
        <f>ROUND(I340*H340,2)</f>
        <v>0</v>
      </c>
      <c r="K340" s="223"/>
      <c r="L340" s="45"/>
      <c r="M340" s="224" t="s">
        <v>1</v>
      </c>
      <c r="N340" s="225" t="s">
        <v>41</v>
      </c>
      <c r="O340" s="92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8" t="s">
        <v>228</v>
      </c>
      <c r="AT340" s="228" t="s">
        <v>134</v>
      </c>
      <c r="AU340" s="228" t="s">
        <v>86</v>
      </c>
      <c r="AY340" s="18" t="s">
        <v>131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8" t="s">
        <v>84</v>
      </c>
      <c r="BK340" s="229">
        <f>ROUND(I340*H340,2)</f>
        <v>0</v>
      </c>
      <c r="BL340" s="18" t="s">
        <v>228</v>
      </c>
      <c r="BM340" s="228" t="s">
        <v>503</v>
      </c>
    </row>
    <row r="341" s="2" customFormat="1" ht="24.15" customHeight="1">
      <c r="A341" s="39"/>
      <c r="B341" s="40"/>
      <c r="C341" s="274" t="s">
        <v>504</v>
      </c>
      <c r="D341" s="274" t="s">
        <v>264</v>
      </c>
      <c r="E341" s="275" t="s">
        <v>505</v>
      </c>
      <c r="F341" s="276" t="s">
        <v>506</v>
      </c>
      <c r="G341" s="277" t="s">
        <v>137</v>
      </c>
      <c r="H341" s="278">
        <v>11.797000000000001</v>
      </c>
      <c r="I341" s="279"/>
      <c r="J341" s="280">
        <f>ROUND(I341*H341,2)</f>
        <v>0</v>
      </c>
      <c r="K341" s="281"/>
      <c r="L341" s="282"/>
      <c r="M341" s="283" t="s">
        <v>1</v>
      </c>
      <c r="N341" s="284" t="s">
        <v>41</v>
      </c>
      <c r="O341" s="92"/>
      <c r="P341" s="226">
        <f>O341*H341</f>
        <v>0</v>
      </c>
      <c r="Q341" s="226">
        <v>0.00016000000000000001</v>
      </c>
      <c r="R341" s="226">
        <f>Q341*H341</f>
        <v>0.0018875200000000002</v>
      </c>
      <c r="S341" s="226">
        <v>0</v>
      </c>
      <c r="T341" s="22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8" t="s">
        <v>325</v>
      </c>
      <c r="AT341" s="228" t="s">
        <v>264</v>
      </c>
      <c r="AU341" s="228" t="s">
        <v>86</v>
      </c>
      <c r="AY341" s="18" t="s">
        <v>131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8" t="s">
        <v>84</v>
      </c>
      <c r="BK341" s="229">
        <f>ROUND(I341*H341,2)</f>
        <v>0</v>
      </c>
      <c r="BL341" s="18" t="s">
        <v>228</v>
      </c>
      <c r="BM341" s="228" t="s">
        <v>507</v>
      </c>
    </row>
    <row r="342" s="13" customFormat="1">
      <c r="A342" s="13"/>
      <c r="B342" s="230"/>
      <c r="C342" s="231"/>
      <c r="D342" s="232" t="s">
        <v>140</v>
      </c>
      <c r="E342" s="231"/>
      <c r="F342" s="234" t="s">
        <v>508</v>
      </c>
      <c r="G342" s="231"/>
      <c r="H342" s="235">
        <v>11.797000000000001</v>
      </c>
      <c r="I342" s="236"/>
      <c r="J342" s="231"/>
      <c r="K342" s="231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140</v>
      </c>
      <c r="AU342" s="241" t="s">
        <v>86</v>
      </c>
      <c r="AV342" s="13" t="s">
        <v>86</v>
      </c>
      <c r="AW342" s="13" t="s">
        <v>4</v>
      </c>
      <c r="AX342" s="13" t="s">
        <v>84</v>
      </c>
      <c r="AY342" s="241" t="s">
        <v>131</v>
      </c>
    </row>
    <row r="343" s="2" customFormat="1" ht="24.15" customHeight="1">
      <c r="A343" s="39"/>
      <c r="B343" s="40"/>
      <c r="C343" s="216" t="s">
        <v>509</v>
      </c>
      <c r="D343" s="216" t="s">
        <v>134</v>
      </c>
      <c r="E343" s="217" t="s">
        <v>510</v>
      </c>
      <c r="F343" s="218" t="s">
        <v>511</v>
      </c>
      <c r="G343" s="219" t="s">
        <v>137</v>
      </c>
      <c r="H343" s="220">
        <v>10.6</v>
      </c>
      <c r="I343" s="221"/>
      <c r="J343" s="222">
        <f>ROUND(I343*H343,2)</f>
        <v>0</v>
      </c>
      <c r="K343" s="223"/>
      <c r="L343" s="45"/>
      <c r="M343" s="224" t="s">
        <v>1</v>
      </c>
      <c r="N343" s="225" t="s">
        <v>41</v>
      </c>
      <c r="O343" s="92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8" t="s">
        <v>228</v>
      </c>
      <c r="AT343" s="228" t="s">
        <v>134</v>
      </c>
      <c r="AU343" s="228" t="s">
        <v>86</v>
      </c>
      <c r="AY343" s="18" t="s">
        <v>131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8" t="s">
        <v>84</v>
      </c>
      <c r="BK343" s="229">
        <f>ROUND(I343*H343,2)</f>
        <v>0</v>
      </c>
      <c r="BL343" s="18" t="s">
        <v>228</v>
      </c>
      <c r="BM343" s="228" t="s">
        <v>512</v>
      </c>
    </row>
    <row r="344" s="15" customFormat="1">
      <c r="A344" s="15"/>
      <c r="B344" s="253"/>
      <c r="C344" s="254"/>
      <c r="D344" s="232" t="s">
        <v>140</v>
      </c>
      <c r="E344" s="255" t="s">
        <v>1</v>
      </c>
      <c r="F344" s="256" t="s">
        <v>513</v>
      </c>
      <c r="G344" s="254"/>
      <c r="H344" s="255" t="s">
        <v>1</v>
      </c>
      <c r="I344" s="257"/>
      <c r="J344" s="254"/>
      <c r="K344" s="254"/>
      <c r="L344" s="258"/>
      <c r="M344" s="259"/>
      <c r="N344" s="260"/>
      <c r="O344" s="260"/>
      <c r="P344" s="260"/>
      <c r="Q344" s="260"/>
      <c r="R344" s="260"/>
      <c r="S344" s="260"/>
      <c r="T344" s="261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2" t="s">
        <v>140</v>
      </c>
      <c r="AU344" s="262" t="s">
        <v>86</v>
      </c>
      <c r="AV344" s="15" t="s">
        <v>84</v>
      </c>
      <c r="AW344" s="15" t="s">
        <v>32</v>
      </c>
      <c r="AX344" s="15" t="s">
        <v>76</v>
      </c>
      <c r="AY344" s="262" t="s">
        <v>131</v>
      </c>
    </row>
    <row r="345" s="13" customFormat="1">
      <c r="A345" s="13"/>
      <c r="B345" s="230"/>
      <c r="C345" s="231"/>
      <c r="D345" s="232" t="s">
        <v>140</v>
      </c>
      <c r="E345" s="233" t="s">
        <v>1</v>
      </c>
      <c r="F345" s="234" t="s">
        <v>514</v>
      </c>
      <c r="G345" s="231"/>
      <c r="H345" s="235">
        <v>10.6</v>
      </c>
      <c r="I345" s="236"/>
      <c r="J345" s="231"/>
      <c r="K345" s="231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140</v>
      </c>
      <c r="AU345" s="241" t="s">
        <v>86</v>
      </c>
      <c r="AV345" s="13" t="s">
        <v>86</v>
      </c>
      <c r="AW345" s="13" t="s">
        <v>32</v>
      </c>
      <c r="AX345" s="13" t="s">
        <v>84</v>
      </c>
      <c r="AY345" s="241" t="s">
        <v>131</v>
      </c>
    </row>
    <row r="346" s="2" customFormat="1" ht="21.75" customHeight="1">
      <c r="A346" s="39"/>
      <c r="B346" s="40"/>
      <c r="C346" s="216" t="s">
        <v>515</v>
      </c>
      <c r="D346" s="216" t="s">
        <v>134</v>
      </c>
      <c r="E346" s="217" t="s">
        <v>516</v>
      </c>
      <c r="F346" s="218" t="s">
        <v>517</v>
      </c>
      <c r="G346" s="219" t="s">
        <v>153</v>
      </c>
      <c r="H346" s="220">
        <v>1</v>
      </c>
      <c r="I346" s="221"/>
      <c r="J346" s="222">
        <f>ROUND(I346*H346,2)</f>
        <v>0</v>
      </c>
      <c r="K346" s="223"/>
      <c r="L346" s="45"/>
      <c r="M346" s="224" t="s">
        <v>1</v>
      </c>
      <c r="N346" s="225" t="s">
        <v>41</v>
      </c>
      <c r="O346" s="92"/>
      <c r="P346" s="226">
        <f>O346*H346</f>
        <v>0</v>
      </c>
      <c r="Q346" s="226">
        <v>0.00022000000000000001</v>
      </c>
      <c r="R346" s="226">
        <f>Q346*H346</f>
        <v>0.00022000000000000001</v>
      </c>
      <c r="S346" s="226">
        <v>0</v>
      </c>
      <c r="T346" s="22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8" t="s">
        <v>228</v>
      </c>
      <c r="AT346" s="228" t="s">
        <v>134</v>
      </c>
      <c r="AU346" s="228" t="s">
        <v>86</v>
      </c>
      <c r="AY346" s="18" t="s">
        <v>131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8" t="s">
        <v>84</v>
      </c>
      <c r="BK346" s="229">
        <f>ROUND(I346*H346,2)</f>
        <v>0</v>
      </c>
      <c r="BL346" s="18" t="s">
        <v>228</v>
      </c>
      <c r="BM346" s="228" t="s">
        <v>518</v>
      </c>
    </row>
    <row r="347" s="2" customFormat="1" ht="33" customHeight="1">
      <c r="A347" s="39"/>
      <c r="B347" s="40"/>
      <c r="C347" s="274" t="s">
        <v>519</v>
      </c>
      <c r="D347" s="274" t="s">
        <v>264</v>
      </c>
      <c r="E347" s="275" t="s">
        <v>520</v>
      </c>
      <c r="F347" s="276" t="s">
        <v>521</v>
      </c>
      <c r="G347" s="277" t="s">
        <v>153</v>
      </c>
      <c r="H347" s="278">
        <v>1</v>
      </c>
      <c r="I347" s="279"/>
      <c r="J347" s="280">
        <f>ROUND(I347*H347,2)</f>
        <v>0</v>
      </c>
      <c r="K347" s="281"/>
      <c r="L347" s="282"/>
      <c r="M347" s="283" t="s">
        <v>1</v>
      </c>
      <c r="N347" s="284" t="s">
        <v>41</v>
      </c>
      <c r="O347" s="92"/>
      <c r="P347" s="226">
        <f>O347*H347</f>
        <v>0</v>
      </c>
      <c r="Q347" s="226">
        <v>0.01521</v>
      </c>
      <c r="R347" s="226">
        <f>Q347*H347</f>
        <v>0.01521</v>
      </c>
      <c r="S347" s="226">
        <v>0</v>
      </c>
      <c r="T347" s="22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8" t="s">
        <v>325</v>
      </c>
      <c r="AT347" s="228" t="s">
        <v>264</v>
      </c>
      <c r="AU347" s="228" t="s">
        <v>86</v>
      </c>
      <c r="AY347" s="18" t="s">
        <v>131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8" t="s">
        <v>84</v>
      </c>
      <c r="BK347" s="229">
        <f>ROUND(I347*H347,2)</f>
        <v>0</v>
      </c>
      <c r="BL347" s="18" t="s">
        <v>228</v>
      </c>
      <c r="BM347" s="228" t="s">
        <v>522</v>
      </c>
    </row>
    <row r="348" s="2" customFormat="1" ht="24.15" customHeight="1">
      <c r="A348" s="39"/>
      <c r="B348" s="40"/>
      <c r="C348" s="216" t="s">
        <v>523</v>
      </c>
      <c r="D348" s="216" t="s">
        <v>134</v>
      </c>
      <c r="E348" s="217" t="s">
        <v>524</v>
      </c>
      <c r="F348" s="218" t="s">
        <v>525</v>
      </c>
      <c r="G348" s="219" t="s">
        <v>168</v>
      </c>
      <c r="H348" s="220">
        <v>0.184</v>
      </c>
      <c r="I348" s="221"/>
      <c r="J348" s="222">
        <f>ROUND(I348*H348,2)</f>
        <v>0</v>
      </c>
      <c r="K348" s="223"/>
      <c r="L348" s="45"/>
      <c r="M348" s="224" t="s">
        <v>1</v>
      </c>
      <c r="N348" s="225" t="s">
        <v>41</v>
      </c>
      <c r="O348" s="92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8" t="s">
        <v>228</v>
      </c>
      <c r="AT348" s="228" t="s">
        <v>134</v>
      </c>
      <c r="AU348" s="228" t="s">
        <v>86</v>
      </c>
      <c r="AY348" s="18" t="s">
        <v>131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8" t="s">
        <v>84</v>
      </c>
      <c r="BK348" s="229">
        <f>ROUND(I348*H348,2)</f>
        <v>0</v>
      </c>
      <c r="BL348" s="18" t="s">
        <v>228</v>
      </c>
      <c r="BM348" s="228" t="s">
        <v>526</v>
      </c>
    </row>
    <row r="349" s="12" customFormat="1" ht="22.8" customHeight="1">
      <c r="A349" s="12"/>
      <c r="B349" s="200"/>
      <c r="C349" s="201"/>
      <c r="D349" s="202" t="s">
        <v>75</v>
      </c>
      <c r="E349" s="214" t="s">
        <v>527</v>
      </c>
      <c r="F349" s="214" t="s">
        <v>528</v>
      </c>
      <c r="G349" s="201"/>
      <c r="H349" s="201"/>
      <c r="I349" s="204"/>
      <c r="J349" s="215">
        <f>BK349</f>
        <v>0</v>
      </c>
      <c r="K349" s="201"/>
      <c r="L349" s="206"/>
      <c r="M349" s="207"/>
      <c r="N349" s="208"/>
      <c r="O349" s="208"/>
      <c r="P349" s="209">
        <f>SUM(P350:P351)</f>
        <v>0</v>
      </c>
      <c r="Q349" s="208"/>
      <c r="R349" s="209">
        <f>SUM(R350:R351)</f>
        <v>0.0059015000000000005</v>
      </c>
      <c r="S349" s="208"/>
      <c r="T349" s="210">
        <f>SUM(T350:T351)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1" t="s">
        <v>86</v>
      </c>
      <c r="AT349" s="212" t="s">
        <v>75</v>
      </c>
      <c r="AU349" s="212" t="s">
        <v>84</v>
      </c>
      <c r="AY349" s="211" t="s">
        <v>131</v>
      </c>
      <c r="BK349" s="213">
        <f>SUM(BK350:BK351)</f>
        <v>0</v>
      </c>
    </row>
    <row r="350" s="2" customFormat="1" ht="24.15" customHeight="1">
      <c r="A350" s="39"/>
      <c r="B350" s="40"/>
      <c r="C350" s="216" t="s">
        <v>529</v>
      </c>
      <c r="D350" s="216" t="s">
        <v>134</v>
      </c>
      <c r="E350" s="217" t="s">
        <v>530</v>
      </c>
      <c r="F350" s="218" t="s">
        <v>531</v>
      </c>
      <c r="G350" s="219" t="s">
        <v>148</v>
      </c>
      <c r="H350" s="220">
        <v>1.8500000000000001</v>
      </c>
      <c r="I350" s="221"/>
      <c r="J350" s="222">
        <f>ROUND(I350*H350,2)</f>
        <v>0</v>
      </c>
      <c r="K350" s="223"/>
      <c r="L350" s="45"/>
      <c r="M350" s="224" t="s">
        <v>1</v>
      </c>
      <c r="N350" s="225" t="s">
        <v>41</v>
      </c>
      <c r="O350" s="92"/>
      <c r="P350" s="226">
        <f>O350*H350</f>
        <v>0</v>
      </c>
      <c r="Q350" s="226">
        <v>0.0031900000000000001</v>
      </c>
      <c r="R350" s="226">
        <f>Q350*H350</f>
        <v>0.0059015000000000005</v>
      </c>
      <c r="S350" s="226">
        <v>0</v>
      </c>
      <c r="T350" s="227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8" t="s">
        <v>228</v>
      </c>
      <c r="AT350" s="228" t="s">
        <v>134</v>
      </c>
      <c r="AU350" s="228" t="s">
        <v>86</v>
      </c>
      <c r="AY350" s="18" t="s">
        <v>131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8" t="s">
        <v>84</v>
      </c>
      <c r="BK350" s="229">
        <f>ROUND(I350*H350,2)</f>
        <v>0</v>
      </c>
      <c r="BL350" s="18" t="s">
        <v>228</v>
      </c>
      <c r="BM350" s="228" t="s">
        <v>532</v>
      </c>
    </row>
    <row r="351" s="2" customFormat="1" ht="24.15" customHeight="1">
      <c r="A351" s="39"/>
      <c r="B351" s="40"/>
      <c r="C351" s="216" t="s">
        <v>533</v>
      </c>
      <c r="D351" s="216" t="s">
        <v>134</v>
      </c>
      <c r="E351" s="217" t="s">
        <v>534</v>
      </c>
      <c r="F351" s="218" t="s">
        <v>535</v>
      </c>
      <c r="G351" s="219" t="s">
        <v>168</v>
      </c>
      <c r="H351" s="220">
        <v>0.0060000000000000001</v>
      </c>
      <c r="I351" s="221"/>
      <c r="J351" s="222">
        <f>ROUND(I351*H351,2)</f>
        <v>0</v>
      </c>
      <c r="K351" s="223"/>
      <c r="L351" s="45"/>
      <c r="M351" s="224" t="s">
        <v>1</v>
      </c>
      <c r="N351" s="225" t="s">
        <v>41</v>
      </c>
      <c r="O351" s="92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8" t="s">
        <v>228</v>
      </c>
      <c r="AT351" s="228" t="s">
        <v>134</v>
      </c>
      <c r="AU351" s="228" t="s">
        <v>86</v>
      </c>
      <c r="AY351" s="18" t="s">
        <v>131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8" t="s">
        <v>84</v>
      </c>
      <c r="BK351" s="229">
        <f>ROUND(I351*H351,2)</f>
        <v>0</v>
      </c>
      <c r="BL351" s="18" t="s">
        <v>228</v>
      </c>
      <c r="BM351" s="228" t="s">
        <v>536</v>
      </c>
    </row>
    <row r="352" s="12" customFormat="1" ht="22.8" customHeight="1">
      <c r="A352" s="12"/>
      <c r="B352" s="200"/>
      <c r="C352" s="201"/>
      <c r="D352" s="202" t="s">
        <v>75</v>
      </c>
      <c r="E352" s="214" t="s">
        <v>537</v>
      </c>
      <c r="F352" s="214" t="s">
        <v>538</v>
      </c>
      <c r="G352" s="201"/>
      <c r="H352" s="201"/>
      <c r="I352" s="204"/>
      <c r="J352" s="215">
        <f>BK352</f>
        <v>0</v>
      </c>
      <c r="K352" s="201"/>
      <c r="L352" s="206"/>
      <c r="M352" s="207"/>
      <c r="N352" s="208"/>
      <c r="O352" s="208"/>
      <c r="P352" s="209">
        <f>SUM(P353:P386)</f>
        <v>0</v>
      </c>
      <c r="Q352" s="208"/>
      <c r="R352" s="209">
        <f>SUM(R353:R386)</f>
        <v>0.21167620000000004</v>
      </c>
      <c r="S352" s="208"/>
      <c r="T352" s="210">
        <f>SUM(T353:T386)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1" t="s">
        <v>86</v>
      </c>
      <c r="AT352" s="212" t="s">
        <v>75</v>
      </c>
      <c r="AU352" s="212" t="s">
        <v>84</v>
      </c>
      <c r="AY352" s="211" t="s">
        <v>131</v>
      </c>
      <c r="BK352" s="213">
        <f>SUM(BK353:BK386)</f>
        <v>0</v>
      </c>
    </row>
    <row r="353" s="2" customFormat="1" ht="24.15" customHeight="1">
      <c r="A353" s="39"/>
      <c r="B353" s="40"/>
      <c r="C353" s="216" t="s">
        <v>539</v>
      </c>
      <c r="D353" s="216" t="s">
        <v>134</v>
      </c>
      <c r="E353" s="217" t="s">
        <v>540</v>
      </c>
      <c r="F353" s="218" t="s">
        <v>541</v>
      </c>
      <c r="G353" s="219" t="s">
        <v>137</v>
      </c>
      <c r="H353" s="220">
        <v>3.6600000000000001</v>
      </c>
      <c r="I353" s="221"/>
      <c r="J353" s="222">
        <f>ROUND(I353*H353,2)</f>
        <v>0</v>
      </c>
      <c r="K353" s="223"/>
      <c r="L353" s="45"/>
      <c r="M353" s="224" t="s">
        <v>1</v>
      </c>
      <c r="N353" s="225" t="s">
        <v>41</v>
      </c>
      <c r="O353" s="92"/>
      <c r="P353" s="226">
        <f>O353*H353</f>
        <v>0</v>
      </c>
      <c r="Q353" s="226">
        <v>0.00025999999999999998</v>
      </c>
      <c r="R353" s="226">
        <f>Q353*H353</f>
        <v>0.00095159999999999993</v>
      </c>
      <c r="S353" s="226">
        <v>0</v>
      </c>
      <c r="T353" s="22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8" t="s">
        <v>228</v>
      </c>
      <c r="AT353" s="228" t="s">
        <v>134</v>
      </c>
      <c r="AU353" s="228" t="s">
        <v>86</v>
      </c>
      <c r="AY353" s="18" t="s">
        <v>131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8" t="s">
        <v>84</v>
      </c>
      <c r="BK353" s="229">
        <f>ROUND(I353*H353,2)</f>
        <v>0</v>
      </c>
      <c r="BL353" s="18" t="s">
        <v>228</v>
      </c>
      <c r="BM353" s="228" t="s">
        <v>542</v>
      </c>
    </row>
    <row r="354" s="13" customFormat="1">
      <c r="A354" s="13"/>
      <c r="B354" s="230"/>
      <c r="C354" s="231"/>
      <c r="D354" s="232" t="s">
        <v>140</v>
      </c>
      <c r="E354" s="233" t="s">
        <v>1</v>
      </c>
      <c r="F354" s="234" t="s">
        <v>358</v>
      </c>
      <c r="G354" s="231"/>
      <c r="H354" s="235">
        <v>2.1600000000000001</v>
      </c>
      <c r="I354" s="236"/>
      <c r="J354" s="231"/>
      <c r="K354" s="231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140</v>
      </c>
      <c r="AU354" s="241" t="s">
        <v>86</v>
      </c>
      <c r="AV354" s="13" t="s">
        <v>86</v>
      </c>
      <c r="AW354" s="13" t="s">
        <v>32</v>
      </c>
      <c r="AX354" s="13" t="s">
        <v>76</v>
      </c>
      <c r="AY354" s="241" t="s">
        <v>131</v>
      </c>
    </row>
    <row r="355" s="13" customFormat="1">
      <c r="A355" s="13"/>
      <c r="B355" s="230"/>
      <c r="C355" s="231"/>
      <c r="D355" s="232" t="s">
        <v>140</v>
      </c>
      <c r="E355" s="233" t="s">
        <v>1</v>
      </c>
      <c r="F355" s="234" t="s">
        <v>543</v>
      </c>
      <c r="G355" s="231"/>
      <c r="H355" s="235">
        <v>1.5</v>
      </c>
      <c r="I355" s="236"/>
      <c r="J355" s="231"/>
      <c r="K355" s="231"/>
      <c r="L355" s="237"/>
      <c r="M355" s="238"/>
      <c r="N355" s="239"/>
      <c r="O355" s="239"/>
      <c r="P355" s="239"/>
      <c r="Q355" s="239"/>
      <c r="R355" s="239"/>
      <c r="S355" s="239"/>
      <c r="T355" s="24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1" t="s">
        <v>140</v>
      </c>
      <c r="AU355" s="241" t="s">
        <v>86</v>
      </c>
      <c r="AV355" s="13" t="s">
        <v>86</v>
      </c>
      <c r="AW355" s="13" t="s">
        <v>32</v>
      </c>
      <c r="AX355" s="13" t="s">
        <v>76</v>
      </c>
      <c r="AY355" s="241" t="s">
        <v>131</v>
      </c>
    </row>
    <row r="356" s="14" customFormat="1">
      <c r="A356" s="14"/>
      <c r="B356" s="242"/>
      <c r="C356" s="243"/>
      <c r="D356" s="232" t="s">
        <v>140</v>
      </c>
      <c r="E356" s="244" t="s">
        <v>1</v>
      </c>
      <c r="F356" s="245" t="s">
        <v>145</v>
      </c>
      <c r="G356" s="243"/>
      <c r="H356" s="246">
        <v>3.6600000000000001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2" t="s">
        <v>140</v>
      </c>
      <c r="AU356" s="252" t="s">
        <v>86</v>
      </c>
      <c r="AV356" s="14" t="s">
        <v>138</v>
      </c>
      <c r="AW356" s="14" t="s">
        <v>32</v>
      </c>
      <c r="AX356" s="14" t="s">
        <v>84</v>
      </c>
      <c r="AY356" s="252" t="s">
        <v>131</v>
      </c>
    </row>
    <row r="357" s="2" customFormat="1" ht="24.15" customHeight="1">
      <c r="A357" s="39"/>
      <c r="B357" s="40"/>
      <c r="C357" s="274" t="s">
        <v>544</v>
      </c>
      <c r="D357" s="274" t="s">
        <v>264</v>
      </c>
      <c r="E357" s="275" t="s">
        <v>545</v>
      </c>
      <c r="F357" s="276" t="s">
        <v>546</v>
      </c>
      <c r="G357" s="277" t="s">
        <v>137</v>
      </c>
      <c r="H357" s="278">
        <v>3.6600000000000001</v>
      </c>
      <c r="I357" s="279"/>
      <c r="J357" s="280">
        <f>ROUND(I357*H357,2)</f>
        <v>0</v>
      </c>
      <c r="K357" s="281"/>
      <c r="L357" s="282"/>
      <c r="M357" s="283" t="s">
        <v>1</v>
      </c>
      <c r="N357" s="284" t="s">
        <v>41</v>
      </c>
      <c r="O357" s="92"/>
      <c r="P357" s="226">
        <f>O357*H357</f>
        <v>0</v>
      </c>
      <c r="Q357" s="226">
        <v>0.036810000000000002</v>
      </c>
      <c r="R357" s="226">
        <f>Q357*H357</f>
        <v>0.13472460000000003</v>
      </c>
      <c r="S357" s="226">
        <v>0</v>
      </c>
      <c r="T357" s="22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8" t="s">
        <v>325</v>
      </c>
      <c r="AT357" s="228" t="s">
        <v>264</v>
      </c>
      <c r="AU357" s="228" t="s">
        <v>86</v>
      </c>
      <c r="AY357" s="18" t="s">
        <v>131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8" t="s">
        <v>84</v>
      </c>
      <c r="BK357" s="229">
        <f>ROUND(I357*H357,2)</f>
        <v>0</v>
      </c>
      <c r="BL357" s="18" t="s">
        <v>228</v>
      </c>
      <c r="BM357" s="228" t="s">
        <v>547</v>
      </c>
    </row>
    <row r="358" s="2" customFormat="1" ht="24.15" customHeight="1">
      <c r="A358" s="39"/>
      <c r="B358" s="40"/>
      <c r="C358" s="216" t="s">
        <v>548</v>
      </c>
      <c r="D358" s="216" t="s">
        <v>134</v>
      </c>
      <c r="E358" s="217" t="s">
        <v>549</v>
      </c>
      <c r="F358" s="218" t="s">
        <v>550</v>
      </c>
      <c r="G358" s="219" t="s">
        <v>153</v>
      </c>
      <c r="H358" s="220">
        <v>1</v>
      </c>
      <c r="I358" s="221"/>
      <c r="J358" s="222">
        <f>ROUND(I358*H358,2)</f>
        <v>0</v>
      </c>
      <c r="K358" s="223"/>
      <c r="L358" s="45"/>
      <c r="M358" s="224" t="s">
        <v>1</v>
      </c>
      <c r="N358" s="225" t="s">
        <v>41</v>
      </c>
      <c r="O358" s="92"/>
      <c r="P358" s="226">
        <f>O358*H358</f>
        <v>0</v>
      </c>
      <c r="Q358" s="226">
        <v>0</v>
      </c>
      <c r="R358" s="226">
        <f>Q358*H358</f>
        <v>0</v>
      </c>
      <c r="S358" s="226">
        <v>0</v>
      </c>
      <c r="T358" s="227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8" t="s">
        <v>228</v>
      </c>
      <c r="AT358" s="228" t="s">
        <v>134</v>
      </c>
      <c r="AU358" s="228" t="s">
        <v>86</v>
      </c>
      <c r="AY358" s="18" t="s">
        <v>131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8" t="s">
        <v>84</v>
      </c>
      <c r="BK358" s="229">
        <f>ROUND(I358*H358,2)</f>
        <v>0</v>
      </c>
      <c r="BL358" s="18" t="s">
        <v>228</v>
      </c>
      <c r="BM358" s="228" t="s">
        <v>551</v>
      </c>
    </row>
    <row r="359" s="15" customFormat="1">
      <c r="A359" s="15"/>
      <c r="B359" s="253"/>
      <c r="C359" s="254"/>
      <c r="D359" s="232" t="s">
        <v>140</v>
      </c>
      <c r="E359" s="255" t="s">
        <v>1</v>
      </c>
      <c r="F359" s="256" t="s">
        <v>552</v>
      </c>
      <c r="G359" s="254"/>
      <c r="H359" s="255" t="s">
        <v>1</v>
      </c>
      <c r="I359" s="257"/>
      <c r="J359" s="254"/>
      <c r="K359" s="254"/>
      <c r="L359" s="258"/>
      <c r="M359" s="259"/>
      <c r="N359" s="260"/>
      <c r="O359" s="260"/>
      <c r="P359" s="260"/>
      <c r="Q359" s="260"/>
      <c r="R359" s="260"/>
      <c r="S359" s="260"/>
      <c r="T359" s="261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2" t="s">
        <v>140</v>
      </c>
      <c r="AU359" s="262" t="s">
        <v>86</v>
      </c>
      <c r="AV359" s="15" t="s">
        <v>84</v>
      </c>
      <c r="AW359" s="15" t="s">
        <v>32</v>
      </c>
      <c r="AX359" s="15" t="s">
        <v>76</v>
      </c>
      <c r="AY359" s="262" t="s">
        <v>131</v>
      </c>
    </row>
    <row r="360" s="13" customFormat="1">
      <c r="A360" s="13"/>
      <c r="B360" s="230"/>
      <c r="C360" s="231"/>
      <c r="D360" s="232" t="s">
        <v>140</v>
      </c>
      <c r="E360" s="233" t="s">
        <v>1</v>
      </c>
      <c r="F360" s="234" t="s">
        <v>84</v>
      </c>
      <c r="G360" s="231"/>
      <c r="H360" s="235">
        <v>1</v>
      </c>
      <c r="I360" s="236"/>
      <c r="J360" s="231"/>
      <c r="K360" s="231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140</v>
      </c>
      <c r="AU360" s="241" t="s">
        <v>86</v>
      </c>
      <c r="AV360" s="13" t="s">
        <v>86</v>
      </c>
      <c r="AW360" s="13" t="s">
        <v>32</v>
      </c>
      <c r="AX360" s="13" t="s">
        <v>84</v>
      </c>
      <c r="AY360" s="241" t="s">
        <v>131</v>
      </c>
    </row>
    <row r="361" s="2" customFormat="1" ht="24.15" customHeight="1">
      <c r="A361" s="39"/>
      <c r="B361" s="40"/>
      <c r="C361" s="274" t="s">
        <v>553</v>
      </c>
      <c r="D361" s="274" t="s">
        <v>264</v>
      </c>
      <c r="E361" s="275" t="s">
        <v>554</v>
      </c>
      <c r="F361" s="276" t="s">
        <v>555</v>
      </c>
      <c r="G361" s="277" t="s">
        <v>153</v>
      </c>
      <c r="H361" s="278">
        <v>1</v>
      </c>
      <c r="I361" s="279"/>
      <c r="J361" s="280">
        <f>ROUND(I361*H361,2)</f>
        <v>0</v>
      </c>
      <c r="K361" s="281"/>
      <c r="L361" s="282"/>
      <c r="M361" s="283" t="s">
        <v>1</v>
      </c>
      <c r="N361" s="284" t="s">
        <v>41</v>
      </c>
      <c r="O361" s="92"/>
      <c r="P361" s="226">
        <f>O361*H361</f>
        <v>0</v>
      </c>
      <c r="Q361" s="226">
        <v>0.021000000000000001</v>
      </c>
      <c r="R361" s="226">
        <f>Q361*H361</f>
        <v>0.021000000000000001</v>
      </c>
      <c r="S361" s="226">
        <v>0</v>
      </c>
      <c r="T361" s="22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8" t="s">
        <v>325</v>
      </c>
      <c r="AT361" s="228" t="s">
        <v>264</v>
      </c>
      <c r="AU361" s="228" t="s">
        <v>86</v>
      </c>
      <c r="AY361" s="18" t="s">
        <v>131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8" t="s">
        <v>84</v>
      </c>
      <c r="BK361" s="229">
        <f>ROUND(I361*H361,2)</f>
        <v>0</v>
      </c>
      <c r="BL361" s="18" t="s">
        <v>228</v>
      </c>
      <c r="BM361" s="228" t="s">
        <v>556</v>
      </c>
    </row>
    <row r="362" s="2" customFormat="1" ht="24.15" customHeight="1">
      <c r="A362" s="39"/>
      <c r="B362" s="40"/>
      <c r="C362" s="216" t="s">
        <v>557</v>
      </c>
      <c r="D362" s="216" t="s">
        <v>134</v>
      </c>
      <c r="E362" s="217" t="s">
        <v>558</v>
      </c>
      <c r="F362" s="218" t="s">
        <v>559</v>
      </c>
      <c r="G362" s="219" t="s">
        <v>153</v>
      </c>
      <c r="H362" s="220">
        <v>1</v>
      </c>
      <c r="I362" s="221"/>
      <c r="J362" s="222">
        <f>ROUND(I362*H362,2)</f>
        <v>0</v>
      </c>
      <c r="K362" s="223"/>
      <c r="L362" s="45"/>
      <c r="M362" s="224" t="s">
        <v>1</v>
      </c>
      <c r="N362" s="225" t="s">
        <v>41</v>
      </c>
      <c r="O362" s="92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8" t="s">
        <v>228</v>
      </c>
      <c r="AT362" s="228" t="s">
        <v>134</v>
      </c>
      <c r="AU362" s="228" t="s">
        <v>86</v>
      </c>
      <c r="AY362" s="18" t="s">
        <v>131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8" t="s">
        <v>84</v>
      </c>
      <c r="BK362" s="229">
        <f>ROUND(I362*H362,2)</f>
        <v>0</v>
      </c>
      <c r="BL362" s="18" t="s">
        <v>228</v>
      </c>
      <c r="BM362" s="228" t="s">
        <v>560</v>
      </c>
    </row>
    <row r="363" s="15" customFormat="1">
      <c r="A363" s="15"/>
      <c r="B363" s="253"/>
      <c r="C363" s="254"/>
      <c r="D363" s="232" t="s">
        <v>140</v>
      </c>
      <c r="E363" s="255" t="s">
        <v>1</v>
      </c>
      <c r="F363" s="256" t="s">
        <v>302</v>
      </c>
      <c r="G363" s="254"/>
      <c r="H363" s="255" t="s">
        <v>1</v>
      </c>
      <c r="I363" s="257"/>
      <c r="J363" s="254"/>
      <c r="K363" s="254"/>
      <c r="L363" s="258"/>
      <c r="M363" s="259"/>
      <c r="N363" s="260"/>
      <c r="O363" s="260"/>
      <c r="P363" s="260"/>
      <c r="Q363" s="260"/>
      <c r="R363" s="260"/>
      <c r="S363" s="260"/>
      <c r="T363" s="26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2" t="s">
        <v>140</v>
      </c>
      <c r="AU363" s="262" t="s">
        <v>86</v>
      </c>
      <c r="AV363" s="15" t="s">
        <v>84</v>
      </c>
      <c r="AW363" s="15" t="s">
        <v>32</v>
      </c>
      <c r="AX363" s="15" t="s">
        <v>76</v>
      </c>
      <c r="AY363" s="262" t="s">
        <v>131</v>
      </c>
    </row>
    <row r="364" s="13" customFormat="1">
      <c r="A364" s="13"/>
      <c r="B364" s="230"/>
      <c r="C364" s="231"/>
      <c r="D364" s="232" t="s">
        <v>140</v>
      </c>
      <c r="E364" s="233" t="s">
        <v>1</v>
      </c>
      <c r="F364" s="234" t="s">
        <v>84</v>
      </c>
      <c r="G364" s="231"/>
      <c r="H364" s="235">
        <v>1</v>
      </c>
      <c r="I364" s="236"/>
      <c r="J364" s="231"/>
      <c r="K364" s="231"/>
      <c r="L364" s="237"/>
      <c r="M364" s="238"/>
      <c r="N364" s="239"/>
      <c r="O364" s="239"/>
      <c r="P364" s="239"/>
      <c r="Q364" s="239"/>
      <c r="R364" s="239"/>
      <c r="S364" s="239"/>
      <c r="T364" s="24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1" t="s">
        <v>140</v>
      </c>
      <c r="AU364" s="241" t="s">
        <v>86</v>
      </c>
      <c r="AV364" s="13" t="s">
        <v>86</v>
      </c>
      <c r="AW364" s="13" t="s">
        <v>32</v>
      </c>
      <c r="AX364" s="13" t="s">
        <v>84</v>
      </c>
      <c r="AY364" s="241" t="s">
        <v>131</v>
      </c>
    </row>
    <row r="365" s="2" customFormat="1" ht="24.15" customHeight="1">
      <c r="A365" s="39"/>
      <c r="B365" s="40"/>
      <c r="C365" s="274" t="s">
        <v>561</v>
      </c>
      <c r="D365" s="274" t="s">
        <v>264</v>
      </c>
      <c r="E365" s="275" t="s">
        <v>562</v>
      </c>
      <c r="F365" s="276" t="s">
        <v>563</v>
      </c>
      <c r="G365" s="277" t="s">
        <v>153</v>
      </c>
      <c r="H365" s="278">
        <v>1</v>
      </c>
      <c r="I365" s="279"/>
      <c r="J365" s="280">
        <f>ROUND(I365*H365,2)</f>
        <v>0</v>
      </c>
      <c r="K365" s="281"/>
      <c r="L365" s="282"/>
      <c r="M365" s="283" t="s">
        <v>1</v>
      </c>
      <c r="N365" s="284" t="s">
        <v>41</v>
      </c>
      <c r="O365" s="92"/>
      <c r="P365" s="226">
        <f>O365*H365</f>
        <v>0</v>
      </c>
      <c r="Q365" s="226">
        <v>0.017500000000000002</v>
      </c>
      <c r="R365" s="226">
        <f>Q365*H365</f>
        <v>0.017500000000000002</v>
      </c>
      <c r="S365" s="226">
        <v>0</v>
      </c>
      <c r="T365" s="227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8" t="s">
        <v>325</v>
      </c>
      <c r="AT365" s="228" t="s">
        <v>264</v>
      </c>
      <c r="AU365" s="228" t="s">
        <v>86</v>
      </c>
      <c r="AY365" s="18" t="s">
        <v>131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8" t="s">
        <v>84</v>
      </c>
      <c r="BK365" s="229">
        <f>ROUND(I365*H365,2)</f>
        <v>0</v>
      </c>
      <c r="BL365" s="18" t="s">
        <v>228</v>
      </c>
      <c r="BM365" s="228" t="s">
        <v>564</v>
      </c>
    </row>
    <row r="366" s="2" customFormat="1" ht="16.5" customHeight="1">
      <c r="A366" s="39"/>
      <c r="B366" s="40"/>
      <c r="C366" s="216" t="s">
        <v>565</v>
      </c>
      <c r="D366" s="216" t="s">
        <v>134</v>
      </c>
      <c r="E366" s="217" t="s">
        <v>566</v>
      </c>
      <c r="F366" s="218" t="s">
        <v>567</v>
      </c>
      <c r="G366" s="219" t="s">
        <v>153</v>
      </c>
      <c r="H366" s="220">
        <v>2</v>
      </c>
      <c r="I366" s="221"/>
      <c r="J366" s="222">
        <f>ROUND(I366*H366,2)</f>
        <v>0</v>
      </c>
      <c r="K366" s="223"/>
      <c r="L366" s="45"/>
      <c r="M366" s="224" t="s">
        <v>1</v>
      </c>
      <c r="N366" s="225" t="s">
        <v>41</v>
      </c>
      <c r="O366" s="92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8" t="s">
        <v>228</v>
      </c>
      <c r="AT366" s="228" t="s">
        <v>134</v>
      </c>
      <c r="AU366" s="228" t="s">
        <v>86</v>
      </c>
      <c r="AY366" s="18" t="s">
        <v>131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8" t="s">
        <v>84</v>
      </c>
      <c r="BK366" s="229">
        <f>ROUND(I366*H366,2)</f>
        <v>0</v>
      </c>
      <c r="BL366" s="18" t="s">
        <v>228</v>
      </c>
      <c r="BM366" s="228" t="s">
        <v>568</v>
      </c>
    </row>
    <row r="367" s="2" customFormat="1" ht="16.5" customHeight="1">
      <c r="A367" s="39"/>
      <c r="B367" s="40"/>
      <c r="C367" s="274" t="s">
        <v>569</v>
      </c>
      <c r="D367" s="274" t="s">
        <v>264</v>
      </c>
      <c r="E367" s="275" t="s">
        <v>570</v>
      </c>
      <c r="F367" s="276" t="s">
        <v>571</v>
      </c>
      <c r="G367" s="277" t="s">
        <v>153</v>
      </c>
      <c r="H367" s="278">
        <v>2</v>
      </c>
      <c r="I367" s="279"/>
      <c r="J367" s="280">
        <f>ROUND(I367*H367,2)</f>
        <v>0</v>
      </c>
      <c r="K367" s="281"/>
      <c r="L367" s="282"/>
      <c r="M367" s="283" t="s">
        <v>1</v>
      </c>
      <c r="N367" s="284" t="s">
        <v>41</v>
      </c>
      <c r="O367" s="92"/>
      <c r="P367" s="226">
        <f>O367*H367</f>
        <v>0</v>
      </c>
      <c r="Q367" s="226">
        <v>0.00050000000000000001</v>
      </c>
      <c r="R367" s="226">
        <f>Q367*H367</f>
        <v>0.001</v>
      </c>
      <c r="S367" s="226">
        <v>0</v>
      </c>
      <c r="T367" s="22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8" t="s">
        <v>325</v>
      </c>
      <c r="AT367" s="228" t="s">
        <v>264</v>
      </c>
      <c r="AU367" s="228" t="s">
        <v>86</v>
      </c>
      <c r="AY367" s="18" t="s">
        <v>131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8" t="s">
        <v>84</v>
      </c>
      <c r="BK367" s="229">
        <f>ROUND(I367*H367,2)</f>
        <v>0</v>
      </c>
      <c r="BL367" s="18" t="s">
        <v>228</v>
      </c>
      <c r="BM367" s="228" t="s">
        <v>572</v>
      </c>
    </row>
    <row r="368" s="2" customFormat="1" ht="24.15" customHeight="1">
      <c r="A368" s="39"/>
      <c r="B368" s="40"/>
      <c r="C368" s="216" t="s">
        <v>573</v>
      </c>
      <c r="D368" s="216" t="s">
        <v>134</v>
      </c>
      <c r="E368" s="217" t="s">
        <v>574</v>
      </c>
      <c r="F368" s="218" t="s">
        <v>575</v>
      </c>
      <c r="G368" s="219" t="s">
        <v>153</v>
      </c>
      <c r="H368" s="220">
        <v>1</v>
      </c>
      <c r="I368" s="221"/>
      <c r="J368" s="222">
        <f>ROUND(I368*H368,2)</f>
        <v>0</v>
      </c>
      <c r="K368" s="223"/>
      <c r="L368" s="45"/>
      <c r="M368" s="224" t="s">
        <v>1</v>
      </c>
      <c r="N368" s="225" t="s">
        <v>41</v>
      </c>
      <c r="O368" s="92"/>
      <c r="P368" s="226">
        <f>O368*H368</f>
        <v>0</v>
      </c>
      <c r="Q368" s="226">
        <v>0</v>
      </c>
      <c r="R368" s="226">
        <f>Q368*H368</f>
        <v>0</v>
      </c>
      <c r="S368" s="226">
        <v>0</v>
      </c>
      <c r="T368" s="22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8" t="s">
        <v>228</v>
      </c>
      <c r="AT368" s="228" t="s">
        <v>134</v>
      </c>
      <c r="AU368" s="228" t="s">
        <v>86</v>
      </c>
      <c r="AY368" s="18" t="s">
        <v>131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8" t="s">
        <v>84</v>
      </c>
      <c r="BK368" s="229">
        <f>ROUND(I368*H368,2)</f>
        <v>0</v>
      </c>
      <c r="BL368" s="18" t="s">
        <v>228</v>
      </c>
      <c r="BM368" s="228" t="s">
        <v>576</v>
      </c>
    </row>
    <row r="369" s="15" customFormat="1">
      <c r="A369" s="15"/>
      <c r="B369" s="253"/>
      <c r="C369" s="254"/>
      <c r="D369" s="232" t="s">
        <v>140</v>
      </c>
      <c r="E369" s="255" t="s">
        <v>1</v>
      </c>
      <c r="F369" s="256" t="s">
        <v>302</v>
      </c>
      <c r="G369" s="254"/>
      <c r="H369" s="255" t="s">
        <v>1</v>
      </c>
      <c r="I369" s="257"/>
      <c r="J369" s="254"/>
      <c r="K369" s="254"/>
      <c r="L369" s="258"/>
      <c r="M369" s="259"/>
      <c r="N369" s="260"/>
      <c r="O369" s="260"/>
      <c r="P369" s="260"/>
      <c r="Q369" s="260"/>
      <c r="R369" s="260"/>
      <c r="S369" s="260"/>
      <c r="T369" s="261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2" t="s">
        <v>140</v>
      </c>
      <c r="AU369" s="262" t="s">
        <v>86</v>
      </c>
      <c r="AV369" s="15" t="s">
        <v>84</v>
      </c>
      <c r="AW369" s="15" t="s">
        <v>32</v>
      </c>
      <c r="AX369" s="15" t="s">
        <v>76</v>
      </c>
      <c r="AY369" s="262" t="s">
        <v>131</v>
      </c>
    </row>
    <row r="370" s="13" customFormat="1">
      <c r="A370" s="13"/>
      <c r="B370" s="230"/>
      <c r="C370" s="231"/>
      <c r="D370" s="232" t="s">
        <v>140</v>
      </c>
      <c r="E370" s="233" t="s">
        <v>1</v>
      </c>
      <c r="F370" s="234" t="s">
        <v>84</v>
      </c>
      <c r="G370" s="231"/>
      <c r="H370" s="235">
        <v>1</v>
      </c>
      <c r="I370" s="236"/>
      <c r="J370" s="231"/>
      <c r="K370" s="231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140</v>
      </c>
      <c r="AU370" s="241" t="s">
        <v>86</v>
      </c>
      <c r="AV370" s="13" t="s">
        <v>86</v>
      </c>
      <c r="AW370" s="13" t="s">
        <v>32</v>
      </c>
      <c r="AX370" s="13" t="s">
        <v>84</v>
      </c>
      <c r="AY370" s="241" t="s">
        <v>131</v>
      </c>
    </row>
    <row r="371" s="2" customFormat="1" ht="16.5" customHeight="1">
      <c r="A371" s="39"/>
      <c r="B371" s="40"/>
      <c r="C371" s="274" t="s">
        <v>577</v>
      </c>
      <c r="D371" s="274" t="s">
        <v>264</v>
      </c>
      <c r="E371" s="275" t="s">
        <v>578</v>
      </c>
      <c r="F371" s="276" t="s">
        <v>579</v>
      </c>
      <c r="G371" s="277" t="s">
        <v>153</v>
      </c>
      <c r="H371" s="278">
        <v>1</v>
      </c>
      <c r="I371" s="279"/>
      <c r="J371" s="280">
        <f>ROUND(I371*H371,2)</f>
        <v>0</v>
      </c>
      <c r="K371" s="281"/>
      <c r="L371" s="282"/>
      <c r="M371" s="283" t="s">
        <v>1</v>
      </c>
      <c r="N371" s="284" t="s">
        <v>41</v>
      </c>
      <c r="O371" s="92"/>
      <c r="P371" s="226">
        <f>O371*H371</f>
        <v>0</v>
      </c>
      <c r="Q371" s="226">
        <v>0.0023999999999999998</v>
      </c>
      <c r="R371" s="226">
        <f>Q371*H371</f>
        <v>0.0023999999999999998</v>
      </c>
      <c r="S371" s="226">
        <v>0</v>
      </c>
      <c r="T371" s="22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28" t="s">
        <v>325</v>
      </c>
      <c r="AT371" s="228" t="s">
        <v>264</v>
      </c>
      <c r="AU371" s="228" t="s">
        <v>86</v>
      </c>
      <c r="AY371" s="18" t="s">
        <v>131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8" t="s">
        <v>84</v>
      </c>
      <c r="BK371" s="229">
        <f>ROUND(I371*H371,2)</f>
        <v>0</v>
      </c>
      <c r="BL371" s="18" t="s">
        <v>228</v>
      </c>
      <c r="BM371" s="228" t="s">
        <v>580</v>
      </c>
    </row>
    <row r="372" s="2" customFormat="1" ht="21.75" customHeight="1">
      <c r="A372" s="39"/>
      <c r="B372" s="40"/>
      <c r="C372" s="216" t="s">
        <v>581</v>
      </c>
      <c r="D372" s="216" t="s">
        <v>134</v>
      </c>
      <c r="E372" s="217" t="s">
        <v>582</v>
      </c>
      <c r="F372" s="218" t="s">
        <v>583</v>
      </c>
      <c r="G372" s="219" t="s">
        <v>153</v>
      </c>
      <c r="H372" s="220">
        <v>2</v>
      </c>
      <c r="I372" s="221"/>
      <c r="J372" s="222">
        <f>ROUND(I372*H372,2)</f>
        <v>0</v>
      </c>
      <c r="K372" s="223"/>
      <c r="L372" s="45"/>
      <c r="M372" s="224" t="s">
        <v>1</v>
      </c>
      <c r="N372" s="225" t="s">
        <v>41</v>
      </c>
      <c r="O372" s="92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8" t="s">
        <v>228</v>
      </c>
      <c r="AT372" s="228" t="s">
        <v>134</v>
      </c>
      <c r="AU372" s="228" t="s">
        <v>86</v>
      </c>
      <c r="AY372" s="18" t="s">
        <v>131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8" t="s">
        <v>84</v>
      </c>
      <c r="BK372" s="229">
        <f>ROUND(I372*H372,2)</f>
        <v>0</v>
      </c>
      <c r="BL372" s="18" t="s">
        <v>228</v>
      </c>
      <c r="BM372" s="228" t="s">
        <v>584</v>
      </c>
    </row>
    <row r="373" s="2" customFormat="1" ht="16.5" customHeight="1">
      <c r="A373" s="39"/>
      <c r="B373" s="40"/>
      <c r="C373" s="274" t="s">
        <v>585</v>
      </c>
      <c r="D373" s="274" t="s">
        <v>264</v>
      </c>
      <c r="E373" s="275" t="s">
        <v>586</v>
      </c>
      <c r="F373" s="276" t="s">
        <v>587</v>
      </c>
      <c r="G373" s="277" t="s">
        <v>153</v>
      </c>
      <c r="H373" s="278">
        <v>2</v>
      </c>
      <c r="I373" s="279"/>
      <c r="J373" s="280">
        <f>ROUND(I373*H373,2)</f>
        <v>0</v>
      </c>
      <c r="K373" s="281"/>
      <c r="L373" s="282"/>
      <c r="M373" s="283" t="s">
        <v>1</v>
      </c>
      <c r="N373" s="284" t="s">
        <v>41</v>
      </c>
      <c r="O373" s="92"/>
      <c r="P373" s="226">
        <f>O373*H373</f>
        <v>0</v>
      </c>
      <c r="Q373" s="226">
        <v>0.0022000000000000001</v>
      </c>
      <c r="R373" s="226">
        <f>Q373*H373</f>
        <v>0.0044000000000000003</v>
      </c>
      <c r="S373" s="226">
        <v>0</v>
      </c>
      <c r="T373" s="22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28" t="s">
        <v>325</v>
      </c>
      <c r="AT373" s="228" t="s">
        <v>264</v>
      </c>
      <c r="AU373" s="228" t="s">
        <v>86</v>
      </c>
      <c r="AY373" s="18" t="s">
        <v>131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8" t="s">
        <v>84</v>
      </c>
      <c r="BK373" s="229">
        <f>ROUND(I373*H373,2)</f>
        <v>0</v>
      </c>
      <c r="BL373" s="18" t="s">
        <v>228</v>
      </c>
      <c r="BM373" s="228" t="s">
        <v>588</v>
      </c>
    </row>
    <row r="374" s="2" customFormat="1" ht="16.5" customHeight="1">
      <c r="A374" s="39"/>
      <c r="B374" s="40"/>
      <c r="C374" s="216" t="s">
        <v>589</v>
      </c>
      <c r="D374" s="216" t="s">
        <v>134</v>
      </c>
      <c r="E374" s="217" t="s">
        <v>590</v>
      </c>
      <c r="F374" s="218" t="s">
        <v>591</v>
      </c>
      <c r="G374" s="219" t="s">
        <v>153</v>
      </c>
      <c r="H374" s="220">
        <v>2</v>
      </c>
      <c r="I374" s="221"/>
      <c r="J374" s="222">
        <f>ROUND(I374*H374,2)</f>
        <v>0</v>
      </c>
      <c r="K374" s="223"/>
      <c r="L374" s="45"/>
      <c r="M374" s="224" t="s">
        <v>1</v>
      </c>
      <c r="N374" s="225" t="s">
        <v>41</v>
      </c>
      <c r="O374" s="92"/>
      <c r="P374" s="226">
        <f>O374*H374</f>
        <v>0</v>
      </c>
      <c r="Q374" s="226">
        <v>0</v>
      </c>
      <c r="R374" s="226">
        <f>Q374*H374</f>
        <v>0</v>
      </c>
      <c r="S374" s="226">
        <v>0</v>
      </c>
      <c r="T374" s="22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8" t="s">
        <v>228</v>
      </c>
      <c r="AT374" s="228" t="s">
        <v>134</v>
      </c>
      <c r="AU374" s="228" t="s">
        <v>86</v>
      </c>
      <c r="AY374" s="18" t="s">
        <v>131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8" t="s">
        <v>84</v>
      </c>
      <c r="BK374" s="229">
        <f>ROUND(I374*H374,2)</f>
        <v>0</v>
      </c>
      <c r="BL374" s="18" t="s">
        <v>228</v>
      </c>
      <c r="BM374" s="228" t="s">
        <v>592</v>
      </c>
    </row>
    <row r="375" s="2" customFormat="1" ht="16.5" customHeight="1">
      <c r="A375" s="39"/>
      <c r="B375" s="40"/>
      <c r="C375" s="274" t="s">
        <v>593</v>
      </c>
      <c r="D375" s="274" t="s">
        <v>264</v>
      </c>
      <c r="E375" s="275" t="s">
        <v>594</v>
      </c>
      <c r="F375" s="276" t="s">
        <v>595</v>
      </c>
      <c r="G375" s="277" t="s">
        <v>153</v>
      </c>
      <c r="H375" s="278">
        <v>2</v>
      </c>
      <c r="I375" s="279"/>
      <c r="J375" s="280">
        <f>ROUND(I375*H375,2)</f>
        <v>0</v>
      </c>
      <c r="K375" s="281"/>
      <c r="L375" s="282"/>
      <c r="M375" s="283" t="s">
        <v>1</v>
      </c>
      <c r="N375" s="284" t="s">
        <v>41</v>
      </c>
      <c r="O375" s="92"/>
      <c r="P375" s="226">
        <f>O375*H375</f>
        <v>0</v>
      </c>
      <c r="Q375" s="226">
        <v>0.00014999999999999999</v>
      </c>
      <c r="R375" s="226">
        <f>Q375*H375</f>
        <v>0.00029999999999999997</v>
      </c>
      <c r="S375" s="226">
        <v>0</v>
      </c>
      <c r="T375" s="22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8" t="s">
        <v>325</v>
      </c>
      <c r="AT375" s="228" t="s">
        <v>264</v>
      </c>
      <c r="AU375" s="228" t="s">
        <v>86</v>
      </c>
      <c r="AY375" s="18" t="s">
        <v>131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8" t="s">
        <v>84</v>
      </c>
      <c r="BK375" s="229">
        <f>ROUND(I375*H375,2)</f>
        <v>0</v>
      </c>
      <c r="BL375" s="18" t="s">
        <v>228</v>
      </c>
      <c r="BM375" s="228" t="s">
        <v>596</v>
      </c>
    </row>
    <row r="376" s="2" customFormat="1" ht="24.15" customHeight="1">
      <c r="A376" s="39"/>
      <c r="B376" s="40"/>
      <c r="C376" s="216" t="s">
        <v>597</v>
      </c>
      <c r="D376" s="216" t="s">
        <v>134</v>
      </c>
      <c r="E376" s="217" t="s">
        <v>598</v>
      </c>
      <c r="F376" s="218" t="s">
        <v>599</v>
      </c>
      <c r="G376" s="219" t="s">
        <v>148</v>
      </c>
      <c r="H376" s="220">
        <v>3</v>
      </c>
      <c r="I376" s="221"/>
      <c r="J376" s="222">
        <f>ROUND(I376*H376,2)</f>
        <v>0</v>
      </c>
      <c r="K376" s="223"/>
      <c r="L376" s="45"/>
      <c r="M376" s="224" t="s">
        <v>1</v>
      </c>
      <c r="N376" s="225" t="s">
        <v>41</v>
      </c>
      <c r="O376" s="92"/>
      <c r="P376" s="226">
        <f>O376*H376</f>
        <v>0</v>
      </c>
      <c r="Q376" s="226">
        <v>0</v>
      </c>
      <c r="R376" s="226">
        <f>Q376*H376</f>
        <v>0</v>
      </c>
      <c r="S376" s="226">
        <v>0</v>
      </c>
      <c r="T376" s="22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8" t="s">
        <v>228</v>
      </c>
      <c r="AT376" s="228" t="s">
        <v>134</v>
      </c>
      <c r="AU376" s="228" t="s">
        <v>86</v>
      </c>
      <c r="AY376" s="18" t="s">
        <v>131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8" t="s">
        <v>84</v>
      </c>
      <c r="BK376" s="229">
        <f>ROUND(I376*H376,2)</f>
        <v>0</v>
      </c>
      <c r="BL376" s="18" t="s">
        <v>228</v>
      </c>
      <c r="BM376" s="228" t="s">
        <v>600</v>
      </c>
    </row>
    <row r="377" s="15" customFormat="1">
      <c r="A377" s="15"/>
      <c r="B377" s="253"/>
      <c r="C377" s="254"/>
      <c r="D377" s="232" t="s">
        <v>140</v>
      </c>
      <c r="E377" s="255" t="s">
        <v>1</v>
      </c>
      <c r="F377" s="256" t="s">
        <v>601</v>
      </c>
      <c r="G377" s="254"/>
      <c r="H377" s="255" t="s">
        <v>1</v>
      </c>
      <c r="I377" s="257"/>
      <c r="J377" s="254"/>
      <c r="K377" s="254"/>
      <c r="L377" s="258"/>
      <c r="M377" s="259"/>
      <c r="N377" s="260"/>
      <c r="O377" s="260"/>
      <c r="P377" s="260"/>
      <c r="Q377" s="260"/>
      <c r="R377" s="260"/>
      <c r="S377" s="260"/>
      <c r="T377" s="261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2" t="s">
        <v>140</v>
      </c>
      <c r="AU377" s="262" t="s">
        <v>86</v>
      </c>
      <c r="AV377" s="15" t="s">
        <v>84</v>
      </c>
      <c r="AW377" s="15" t="s">
        <v>32</v>
      </c>
      <c r="AX377" s="15" t="s">
        <v>76</v>
      </c>
      <c r="AY377" s="262" t="s">
        <v>131</v>
      </c>
    </row>
    <row r="378" s="13" customFormat="1">
      <c r="A378" s="13"/>
      <c r="B378" s="230"/>
      <c r="C378" s="231"/>
      <c r="D378" s="232" t="s">
        <v>140</v>
      </c>
      <c r="E378" s="233" t="s">
        <v>1</v>
      </c>
      <c r="F378" s="234" t="s">
        <v>602</v>
      </c>
      <c r="G378" s="231"/>
      <c r="H378" s="235">
        <v>3</v>
      </c>
      <c r="I378" s="236"/>
      <c r="J378" s="231"/>
      <c r="K378" s="231"/>
      <c r="L378" s="237"/>
      <c r="M378" s="238"/>
      <c r="N378" s="239"/>
      <c r="O378" s="239"/>
      <c r="P378" s="239"/>
      <c r="Q378" s="239"/>
      <c r="R378" s="239"/>
      <c r="S378" s="239"/>
      <c r="T378" s="24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1" t="s">
        <v>140</v>
      </c>
      <c r="AU378" s="241" t="s">
        <v>86</v>
      </c>
      <c r="AV378" s="13" t="s">
        <v>86</v>
      </c>
      <c r="AW378" s="13" t="s">
        <v>32</v>
      </c>
      <c r="AX378" s="13" t="s">
        <v>84</v>
      </c>
      <c r="AY378" s="241" t="s">
        <v>131</v>
      </c>
    </row>
    <row r="379" s="2" customFormat="1" ht="24.15" customHeight="1">
      <c r="A379" s="39"/>
      <c r="B379" s="40"/>
      <c r="C379" s="274" t="s">
        <v>603</v>
      </c>
      <c r="D379" s="274" t="s">
        <v>264</v>
      </c>
      <c r="E379" s="275" t="s">
        <v>604</v>
      </c>
      <c r="F379" s="276" t="s">
        <v>605</v>
      </c>
      <c r="G379" s="277" t="s">
        <v>148</v>
      </c>
      <c r="H379" s="278">
        <v>3.2999999999999998</v>
      </c>
      <c r="I379" s="279"/>
      <c r="J379" s="280">
        <f>ROUND(I379*H379,2)</f>
        <v>0</v>
      </c>
      <c r="K379" s="281"/>
      <c r="L379" s="282"/>
      <c r="M379" s="283" t="s">
        <v>1</v>
      </c>
      <c r="N379" s="284" t="s">
        <v>41</v>
      </c>
      <c r="O379" s="92"/>
      <c r="P379" s="226">
        <f>O379*H379</f>
        <v>0</v>
      </c>
      <c r="Q379" s="226">
        <v>0.0040000000000000001</v>
      </c>
      <c r="R379" s="226">
        <f>Q379*H379</f>
        <v>0.0132</v>
      </c>
      <c r="S379" s="226">
        <v>0</v>
      </c>
      <c r="T379" s="22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8" t="s">
        <v>325</v>
      </c>
      <c r="AT379" s="228" t="s">
        <v>264</v>
      </c>
      <c r="AU379" s="228" t="s">
        <v>86</v>
      </c>
      <c r="AY379" s="18" t="s">
        <v>131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8" t="s">
        <v>84</v>
      </c>
      <c r="BK379" s="229">
        <f>ROUND(I379*H379,2)</f>
        <v>0</v>
      </c>
      <c r="BL379" s="18" t="s">
        <v>228</v>
      </c>
      <c r="BM379" s="228" t="s">
        <v>606</v>
      </c>
    </row>
    <row r="380" s="13" customFormat="1">
      <c r="A380" s="13"/>
      <c r="B380" s="230"/>
      <c r="C380" s="231"/>
      <c r="D380" s="232" t="s">
        <v>140</v>
      </c>
      <c r="E380" s="231"/>
      <c r="F380" s="234" t="s">
        <v>607</v>
      </c>
      <c r="G380" s="231"/>
      <c r="H380" s="235">
        <v>3.2999999999999998</v>
      </c>
      <c r="I380" s="236"/>
      <c r="J380" s="231"/>
      <c r="K380" s="231"/>
      <c r="L380" s="237"/>
      <c r="M380" s="238"/>
      <c r="N380" s="239"/>
      <c r="O380" s="239"/>
      <c r="P380" s="239"/>
      <c r="Q380" s="239"/>
      <c r="R380" s="239"/>
      <c r="S380" s="239"/>
      <c r="T380" s="24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1" t="s">
        <v>140</v>
      </c>
      <c r="AU380" s="241" t="s">
        <v>86</v>
      </c>
      <c r="AV380" s="13" t="s">
        <v>86</v>
      </c>
      <c r="AW380" s="13" t="s">
        <v>4</v>
      </c>
      <c r="AX380" s="13" t="s">
        <v>84</v>
      </c>
      <c r="AY380" s="241" t="s">
        <v>131</v>
      </c>
    </row>
    <row r="381" s="2" customFormat="1" ht="24.15" customHeight="1">
      <c r="A381" s="39"/>
      <c r="B381" s="40"/>
      <c r="C381" s="274" t="s">
        <v>608</v>
      </c>
      <c r="D381" s="274" t="s">
        <v>264</v>
      </c>
      <c r="E381" s="275" t="s">
        <v>609</v>
      </c>
      <c r="F381" s="276" t="s">
        <v>610</v>
      </c>
      <c r="G381" s="277" t="s">
        <v>153</v>
      </c>
      <c r="H381" s="278">
        <v>4</v>
      </c>
      <c r="I381" s="279"/>
      <c r="J381" s="280">
        <f>ROUND(I381*H381,2)</f>
        <v>0</v>
      </c>
      <c r="K381" s="281"/>
      <c r="L381" s="282"/>
      <c r="M381" s="283" t="s">
        <v>1</v>
      </c>
      <c r="N381" s="284" t="s">
        <v>41</v>
      </c>
      <c r="O381" s="92"/>
      <c r="P381" s="226">
        <f>O381*H381</f>
        <v>0</v>
      </c>
      <c r="Q381" s="226">
        <v>6.0000000000000002E-05</v>
      </c>
      <c r="R381" s="226">
        <f>Q381*H381</f>
        <v>0.00024000000000000001</v>
      </c>
      <c r="S381" s="226">
        <v>0</v>
      </c>
      <c r="T381" s="22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8" t="s">
        <v>325</v>
      </c>
      <c r="AT381" s="228" t="s">
        <v>264</v>
      </c>
      <c r="AU381" s="228" t="s">
        <v>86</v>
      </c>
      <c r="AY381" s="18" t="s">
        <v>131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8" t="s">
        <v>84</v>
      </c>
      <c r="BK381" s="229">
        <f>ROUND(I381*H381,2)</f>
        <v>0</v>
      </c>
      <c r="BL381" s="18" t="s">
        <v>228</v>
      </c>
      <c r="BM381" s="228" t="s">
        <v>611</v>
      </c>
    </row>
    <row r="382" s="2" customFormat="1" ht="24.15" customHeight="1">
      <c r="A382" s="39"/>
      <c r="B382" s="40"/>
      <c r="C382" s="216" t="s">
        <v>612</v>
      </c>
      <c r="D382" s="216" t="s">
        <v>134</v>
      </c>
      <c r="E382" s="217" t="s">
        <v>613</v>
      </c>
      <c r="F382" s="218" t="s">
        <v>614</v>
      </c>
      <c r="G382" s="219" t="s">
        <v>148</v>
      </c>
      <c r="H382" s="220">
        <v>1.8</v>
      </c>
      <c r="I382" s="221"/>
      <c r="J382" s="222">
        <f>ROUND(I382*H382,2)</f>
        <v>0</v>
      </c>
      <c r="K382" s="223"/>
      <c r="L382" s="45"/>
      <c r="M382" s="224" t="s">
        <v>1</v>
      </c>
      <c r="N382" s="225" t="s">
        <v>41</v>
      </c>
      <c r="O382" s="92"/>
      <c r="P382" s="226">
        <f>O382*H382</f>
        <v>0</v>
      </c>
      <c r="Q382" s="226">
        <v>0</v>
      </c>
      <c r="R382" s="226">
        <f>Q382*H382</f>
        <v>0</v>
      </c>
      <c r="S382" s="226">
        <v>0</v>
      </c>
      <c r="T382" s="22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28" t="s">
        <v>228</v>
      </c>
      <c r="AT382" s="228" t="s">
        <v>134</v>
      </c>
      <c r="AU382" s="228" t="s">
        <v>86</v>
      </c>
      <c r="AY382" s="18" t="s">
        <v>131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18" t="s">
        <v>84</v>
      </c>
      <c r="BK382" s="229">
        <f>ROUND(I382*H382,2)</f>
        <v>0</v>
      </c>
      <c r="BL382" s="18" t="s">
        <v>228</v>
      </c>
      <c r="BM382" s="228" t="s">
        <v>615</v>
      </c>
    </row>
    <row r="383" s="2" customFormat="1" ht="24.15" customHeight="1">
      <c r="A383" s="39"/>
      <c r="B383" s="40"/>
      <c r="C383" s="274" t="s">
        <v>616</v>
      </c>
      <c r="D383" s="274" t="s">
        <v>264</v>
      </c>
      <c r="E383" s="275" t="s">
        <v>617</v>
      </c>
      <c r="F383" s="276" t="s">
        <v>618</v>
      </c>
      <c r="G383" s="277" t="s">
        <v>148</v>
      </c>
      <c r="H383" s="278">
        <v>1.98</v>
      </c>
      <c r="I383" s="279"/>
      <c r="J383" s="280">
        <f>ROUND(I383*H383,2)</f>
        <v>0</v>
      </c>
      <c r="K383" s="281"/>
      <c r="L383" s="282"/>
      <c r="M383" s="283" t="s">
        <v>1</v>
      </c>
      <c r="N383" s="284" t="s">
        <v>41</v>
      </c>
      <c r="O383" s="92"/>
      <c r="P383" s="226">
        <f>O383*H383</f>
        <v>0</v>
      </c>
      <c r="Q383" s="226">
        <v>0.0080000000000000002</v>
      </c>
      <c r="R383" s="226">
        <f>Q383*H383</f>
        <v>0.01584</v>
      </c>
      <c r="S383" s="226">
        <v>0</v>
      </c>
      <c r="T383" s="22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8" t="s">
        <v>325</v>
      </c>
      <c r="AT383" s="228" t="s">
        <v>264</v>
      </c>
      <c r="AU383" s="228" t="s">
        <v>86</v>
      </c>
      <c r="AY383" s="18" t="s">
        <v>131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8" t="s">
        <v>84</v>
      </c>
      <c r="BK383" s="229">
        <f>ROUND(I383*H383,2)</f>
        <v>0</v>
      </c>
      <c r="BL383" s="18" t="s">
        <v>228</v>
      </c>
      <c r="BM383" s="228" t="s">
        <v>619</v>
      </c>
    </row>
    <row r="384" s="13" customFormat="1">
      <c r="A384" s="13"/>
      <c r="B384" s="230"/>
      <c r="C384" s="231"/>
      <c r="D384" s="232" t="s">
        <v>140</v>
      </c>
      <c r="E384" s="231"/>
      <c r="F384" s="234" t="s">
        <v>620</v>
      </c>
      <c r="G384" s="231"/>
      <c r="H384" s="235">
        <v>1.98</v>
      </c>
      <c r="I384" s="236"/>
      <c r="J384" s="231"/>
      <c r="K384" s="231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140</v>
      </c>
      <c r="AU384" s="241" t="s">
        <v>86</v>
      </c>
      <c r="AV384" s="13" t="s">
        <v>86</v>
      </c>
      <c r="AW384" s="13" t="s">
        <v>4</v>
      </c>
      <c r="AX384" s="13" t="s">
        <v>84</v>
      </c>
      <c r="AY384" s="241" t="s">
        <v>131</v>
      </c>
    </row>
    <row r="385" s="2" customFormat="1" ht="24.15" customHeight="1">
      <c r="A385" s="39"/>
      <c r="B385" s="40"/>
      <c r="C385" s="274" t="s">
        <v>621</v>
      </c>
      <c r="D385" s="274" t="s">
        <v>264</v>
      </c>
      <c r="E385" s="275" t="s">
        <v>609</v>
      </c>
      <c r="F385" s="276" t="s">
        <v>610</v>
      </c>
      <c r="G385" s="277" t="s">
        <v>153</v>
      </c>
      <c r="H385" s="278">
        <v>2</v>
      </c>
      <c r="I385" s="279"/>
      <c r="J385" s="280">
        <f>ROUND(I385*H385,2)</f>
        <v>0</v>
      </c>
      <c r="K385" s="281"/>
      <c r="L385" s="282"/>
      <c r="M385" s="283" t="s">
        <v>1</v>
      </c>
      <c r="N385" s="284" t="s">
        <v>41</v>
      </c>
      <c r="O385" s="92"/>
      <c r="P385" s="226">
        <f>O385*H385</f>
        <v>0</v>
      </c>
      <c r="Q385" s="226">
        <v>6.0000000000000002E-05</v>
      </c>
      <c r="R385" s="226">
        <f>Q385*H385</f>
        <v>0.00012</v>
      </c>
      <c r="S385" s="226">
        <v>0</v>
      </c>
      <c r="T385" s="22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8" t="s">
        <v>325</v>
      </c>
      <c r="AT385" s="228" t="s">
        <v>264</v>
      </c>
      <c r="AU385" s="228" t="s">
        <v>86</v>
      </c>
      <c r="AY385" s="18" t="s">
        <v>131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8" t="s">
        <v>84</v>
      </c>
      <c r="BK385" s="229">
        <f>ROUND(I385*H385,2)</f>
        <v>0</v>
      </c>
      <c r="BL385" s="18" t="s">
        <v>228</v>
      </c>
      <c r="BM385" s="228" t="s">
        <v>622</v>
      </c>
    </row>
    <row r="386" s="2" customFormat="1" ht="24.15" customHeight="1">
      <c r="A386" s="39"/>
      <c r="B386" s="40"/>
      <c r="C386" s="216" t="s">
        <v>623</v>
      </c>
      <c r="D386" s="216" t="s">
        <v>134</v>
      </c>
      <c r="E386" s="217" t="s">
        <v>624</v>
      </c>
      <c r="F386" s="218" t="s">
        <v>625</v>
      </c>
      <c r="G386" s="219" t="s">
        <v>168</v>
      </c>
      <c r="H386" s="220">
        <v>0.21199999999999999</v>
      </c>
      <c r="I386" s="221"/>
      <c r="J386" s="222">
        <f>ROUND(I386*H386,2)</f>
        <v>0</v>
      </c>
      <c r="K386" s="223"/>
      <c r="L386" s="45"/>
      <c r="M386" s="224" t="s">
        <v>1</v>
      </c>
      <c r="N386" s="225" t="s">
        <v>41</v>
      </c>
      <c r="O386" s="92"/>
      <c r="P386" s="226">
        <f>O386*H386</f>
        <v>0</v>
      </c>
      <c r="Q386" s="226">
        <v>0</v>
      </c>
      <c r="R386" s="226">
        <f>Q386*H386</f>
        <v>0</v>
      </c>
      <c r="S386" s="226">
        <v>0</v>
      </c>
      <c r="T386" s="22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8" t="s">
        <v>228</v>
      </c>
      <c r="AT386" s="228" t="s">
        <v>134</v>
      </c>
      <c r="AU386" s="228" t="s">
        <v>86</v>
      </c>
      <c r="AY386" s="18" t="s">
        <v>131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8" t="s">
        <v>84</v>
      </c>
      <c r="BK386" s="229">
        <f>ROUND(I386*H386,2)</f>
        <v>0</v>
      </c>
      <c r="BL386" s="18" t="s">
        <v>228</v>
      </c>
      <c r="BM386" s="228" t="s">
        <v>626</v>
      </c>
    </row>
    <row r="387" s="12" customFormat="1" ht="22.8" customHeight="1">
      <c r="A387" s="12"/>
      <c r="B387" s="200"/>
      <c r="C387" s="201"/>
      <c r="D387" s="202" t="s">
        <v>75</v>
      </c>
      <c r="E387" s="214" t="s">
        <v>627</v>
      </c>
      <c r="F387" s="214" t="s">
        <v>628</v>
      </c>
      <c r="G387" s="201"/>
      <c r="H387" s="201"/>
      <c r="I387" s="204"/>
      <c r="J387" s="215">
        <f>BK387</f>
        <v>0</v>
      </c>
      <c r="K387" s="201"/>
      <c r="L387" s="206"/>
      <c r="M387" s="207"/>
      <c r="N387" s="208"/>
      <c r="O387" s="208"/>
      <c r="P387" s="209">
        <f>SUM(P388:P413)</f>
        <v>0</v>
      </c>
      <c r="Q387" s="208"/>
      <c r="R387" s="209">
        <f>SUM(R388:R413)</f>
        <v>0.048573540000000005</v>
      </c>
      <c r="S387" s="208"/>
      <c r="T387" s="210">
        <f>SUM(T388:T413)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1" t="s">
        <v>86</v>
      </c>
      <c r="AT387" s="212" t="s">
        <v>75</v>
      </c>
      <c r="AU387" s="212" t="s">
        <v>84</v>
      </c>
      <c r="AY387" s="211" t="s">
        <v>131</v>
      </c>
      <c r="BK387" s="213">
        <f>SUM(BK388:BK413)</f>
        <v>0</v>
      </c>
    </row>
    <row r="388" s="2" customFormat="1" ht="16.5" customHeight="1">
      <c r="A388" s="39"/>
      <c r="B388" s="40"/>
      <c r="C388" s="216" t="s">
        <v>629</v>
      </c>
      <c r="D388" s="216" t="s">
        <v>134</v>
      </c>
      <c r="E388" s="217" t="s">
        <v>630</v>
      </c>
      <c r="F388" s="218" t="s">
        <v>631</v>
      </c>
      <c r="G388" s="219" t="s">
        <v>137</v>
      </c>
      <c r="H388" s="220">
        <v>10.5</v>
      </c>
      <c r="I388" s="221"/>
      <c r="J388" s="222">
        <f>ROUND(I388*H388,2)</f>
        <v>0</v>
      </c>
      <c r="K388" s="223"/>
      <c r="L388" s="45"/>
      <c r="M388" s="224" t="s">
        <v>1</v>
      </c>
      <c r="N388" s="225" t="s">
        <v>41</v>
      </c>
      <c r="O388" s="92"/>
      <c r="P388" s="226">
        <f>O388*H388</f>
        <v>0</v>
      </c>
      <c r="Q388" s="226">
        <v>0</v>
      </c>
      <c r="R388" s="226">
        <f>Q388*H388</f>
        <v>0</v>
      </c>
      <c r="S388" s="226">
        <v>0</v>
      </c>
      <c r="T388" s="22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8" t="s">
        <v>228</v>
      </c>
      <c r="AT388" s="228" t="s">
        <v>134</v>
      </c>
      <c r="AU388" s="228" t="s">
        <v>86</v>
      </c>
      <c r="AY388" s="18" t="s">
        <v>131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8" t="s">
        <v>84</v>
      </c>
      <c r="BK388" s="229">
        <f>ROUND(I388*H388,2)</f>
        <v>0</v>
      </c>
      <c r="BL388" s="18" t="s">
        <v>228</v>
      </c>
      <c r="BM388" s="228" t="s">
        <v>632</v>
      </c>
    </row>
    <row r="389" s="2" customFormat="1" ht="24.15" customHeight="1">
      <c r="A389" s="39"/>
      <c r="B389" s="40"/>
      <c r="C389" s="216" t="s">
        <v>633</v>
      </c>
      <c r="D389" s="216" t="s">
        <v>134</v>
      </c>
      <c r="E389" s="217" t="s">
        <v>634</v>
      </c>
      <c r="F389" s="218" t="s">
        <v>635</v>
      </c>
      <c r="G389" s="219" t="s">
        <v>137</v>
      </c>
      <c r="H389" s="220">
        <v>10.5</v>
      </c>
      <c r="I389" s="221"/>
      <c r="J389" s="222">
        <f>ROUND(I389*H389,2)</f>
        <v>0</v>
      </c>
      <c r="K389" s="223"/>
      <c r="L389" s="45"/>
      <c r="M389" s="224" t="s">
        <v>1</v>
      </c>
      <c r="N389" s="225" t="s">
        <v>41</v>
      </c>
      <c r="O389" s="92"/>
      <c r="P389" s="226">
        <f>O389*H389</f>
        <v>0</v>
      </c>
      <c r="Q389" s="226">
        <v>0.00050000000000000001</v>
      </c>
      <c r="R389" s="226">
        <f>Q389*H389</f>
        <v>0.0052500000000000003</v>
      </c>
      <c r="S389" s="226">
        <v>0</v>
      </c>
      <c r="T389" s="227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8" t="s">
        <v>228</v>
      </c>
      <c r="AT389" s="228" t="s">
        <v>134</v>
      </c>
      <c r="AU389" s="228" t="s">
        <v>86</v>
      </c>
      <c r="AY389" s="18" t="s">
        <v>131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18" t="s">
        <v>84</v>
      </c>
      <c r="BK389" s="229">
        <f>ROUND(I389*H389,2)</f>
        <v>0</v>
      </c>
      <c r="BL389" s="18" t="s">
        <v>228</v>
      </c>
      <c r="BM389" s="228" t="s">
        <v>636</v>
      </c>
    </row>
    <row r="390" s="15" customFormat="1">
      <c r="A390" s="15"/>
      <c r="B390" s="253"/>
      <c r="C390" s="254"/>
      <c r="D390" s="232" t="s">
        <v>140</v>
      </c>
      <c r="E390" s="255" t="s">
        <v>1</v>
      </c>
      <c r="F390" s="256" t="s">
        <v>495</v>
      </c>
      <c r="G390" s="254"/>
      <c r="H390" s="255" t="s">
        <v>1</v>
      </c>
      <c r="I390" s="257"/>
      <c r="J390" s="254"/>
      <c r="K390" s="254"/>
      <c r="L390" s="258"/>
      <c r="M390" s="259"/>
      <c r="N390" s="260"/>
      <c r="O390" s="260"/>
      <c r="P390" s="260"/>
      <c r="Q390" s="260"/>
      <c r="R390" s="260"/>
      <c r="S390" s="260"/>
      <c r="T390" s="261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2" t="s">
        <v>140</v>
      </c>
      <c r="AU390" s="262" t="s">
        <v>86</v>
      </c>
      <c r="AV390" s="15" t="s">
        <v>84</v>
      </c>
      <c r="AW390" s="15" t="s">
        <v>32</v>
      </c>
      <c r="AX390" s="15" t="s">
        <v>76</v>
      </c>
      <c r="AY390" s="262" t="s">
        <v>131</v>
      </c>
    </row>
    <row r="391" s="13" customFormat="1">
      <c r="A391" s="13"/>
      <c r="B391" s="230"/>
      <c r="C391" s="231"/>
      <c r="D391" s="232" t="s">
        <v>140</v>
      </c>
      <c r="E391" s="233" t="s">
        <v>1</v>
      </c>
      <c r="F391" s="234" t="s">
        <v>313</v>
      </c>
      <c r="G391" s="231"/>
      <c r="H391" s="235">
        <v>10.5</v>
      </c>
      <c r="I391" s="236"/>
      <c r="J391" s="231"/>
      <c r="K391" s="231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140</v>
      </c>
      <c r="AU391" s="241" t="s">
        <v>86</v>
      </c>
      <c r="AV391" s="13" t="s">
        <v>86</v>
      </c>
      <c r="AW391" s="13" t="s">
        <v>32</v>
      </c>
      <c r="AX391" s="13" t="s">
        <v>84</v>
      </c>
      <c r="AY391" s="241" t="s">
        <v>131</v>
      </c>
    </row>
    <row r="392" s="2" customFormat="1" ht="16.5" customHeight="1">
      <c r="A392" s="39"/>
      <c r="B392" s="40"/>
      <c r="C392" s="216" t="s">
        <v>637</v>
      </c>
      <c r="D392" s="216" t="s">
        <v>134</v>
      </c>
      <c r="E392" s="217" t="s">
        <v>638</v>
      </c>
      <c r="F392" s="218" t="s">
        <v>639</v>
      </c>
      <c r="G392" s="219" t="s">
        <v>137</v>
      </c>
      <c r="H392" s="220">
        <v>10.5</v>
      </c>
      <c r="I392" s="221"/>
      <c r="J392" s="222">
        <f>ROUND(I392*H392,2)</f>
        <v>0</v>
      </c>
      <c r="K392" s="223"/>
      <c r="L392" s="45"/>
      <c r="M392" s="224" t="s">
        <v>1</v>
      </c>
      <c r="N392" s="225" t="s">
        <v>41</v>
      </c>
      <c r="O392" s="92"/>
      <c r="P392" s="226">
        <f>O392*H392</f>
        <v>0</v>
      </c>
      <c r="Q392" s="226">
        <v>0.00029999999999999997</v>
      </c>
      <c r="R392" s="226">
        <f>Q392*H392</f>
        <v>0.0031499999999999996</v>
      </c>
      <c r="S392" s="226">
        <v>0</v>
      </c>
      <c r="T392" s="22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8" t="s">
        <v>228</v>
      </c>
      <c r="AT392" s="228" t="s">
        <v>134</v>
      </c>
      <c r="AU392" s="228" t="s">
        <v>86</v>
      </c>
      <c r="AY392" s="18" t="s">
        <v>131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8" t="s">
        <v>84</v>
      </c>
      <c r="BK392" s="229">
        <f>ROUND(I392*H392,2)</f>
        <v>0</v>
      </c>
      <c r="BL392" s="18" t="s">
        <v>228</v>
      </c>
      <c r="BM392" s="228" t="s">
        <v>640</v>
      </c>
    </row>
    <row r="393" s="15" customFormat="1">
      <c r="A393" s="15"/>
      <c r="B393" s="253"/>
      <c r="C393" s="254"/>
      <c r="D393" s="232" t="s">
        <v>140</v>
      </c>
      <c r="E393" s="255" t="s">
        <v>1</v>
      </c>
      <c r="F393" s="256" t="s">
        <v>641</v>
      </c>
      <c r="G393" s="254"/>
      <c r="H393" s="255" t="s">
        <v>1</v>
      </c>
      <c r="I393" s="257"/>
      <c r="J393" s="254"/>
      <c r="K393" s="254"/>
      <c r="L393" s="258"/>
      <c r="M393" s="259"/>
      <c r="N393" s="260"/>
      <c r="O393" s="260"/>
      <c r="P393" s="260"/>
      <c r="Q393" s="260"/>
      <c r="R393" s="260"/>
      <c r="S393" s="260"/>
      <c r="T393" s="261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2" t="s">
        <v>140</v>
      </c>
      <c r="AU393" s="262" t="s">
        <v>86</v>
      </c>
      <c r="AV393" s="15" t="s">
        <v>84</v>
      </c>
      <c r="AW393" s="15" t="s">
        <v>32</v>
      </c>
      <c r="AX393" s="15" t="s">
        <v>76</v>
      </c>
      <c r="AY393" s="262" t="s">
        <v>131</v>
      </c>
    </row>
    <row r="394" s="15" customFormat="1">
      <c r="A394" s="15"/>
      <c r="B394" s="253"/>
      <c r="C394" s="254"/>
      <c r="D394" s="232" t="s">
        <v>140</v>
      </c>
      <c r="E394" s="255" t="s">
        <v>1</v>
      </c>
      <c r="F394" s="256" t="s">
        <v>495</v>
      </c>
      <c r="G394" s="254"/>
      <c r="H394" s="255" t="s">
        <v>1</v>
      </c>
      <c r="I394" s="257"/>
      <c r="J394" s="254"/>
      <c r="K394" s="254"/>
      <c r="L394" s="258"/>
      <c r="M394" s="259"/>
      <c r="N394" s="260"/>
      <c r="O394" s="260"/>
      <c r="P394" s="260"/>
      <c r="Q394" s="260"/>
      <c r="R394" s="260"/>
      <c r="S394" s="260"/>
      <c r="T394" s="261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2" t="s">
        <v>140</v>
      </c>
      <c r="AU394" s="262" t="s">
        <v>86</v>
      </c>
      <c r="AV394" s="15" t="s">
        <v>84</v>
      </c>
      <c r="AW394" s="15" t="s">
        <v>32</v>
      </c>
      <c r="AX394" s="15" t="s">
        <v>76</v>
      </c>
      <c r="AY394" s="262" t="s">
        <v>131</v>
      </c>
    </row>
    <row r="395" s="13" customFormat="1">
      <c r="A395" s="13"/>
      <c r="B395" s="230"/>
      <c r="C395" s="231"/>
      <c r="D395" s="232" t="s">
        <v>140</v>
      </c>
      <c r="E395" s="233" t="s">
        <v>1</v>
      </c>
      <c r="F395" s="234" t="s">
        <v>313</v>
      </c>
      <c r="G395" s="231"/>
      <c r="H395" s="235">
        <v>10.5</v>
      </c>
      <c r="I395" s="236"/>
      <c r="J395" s="231"/>
      <c r="K395" s="231"/>
      <c r="L395" s="237"/>
      <c r="M395" s="238"/>
      <c r="N395" s="239"/>
      <c r="O395" s="239"/>
      <c r="P395" s="239"/>
      <c r="Q395" s="239"/>
      <c r="R395" s="239"/>
      <c r="S395" s="239"/>
      <c r="T395" s="24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1" t="s">
        <v>140</v>
      </c>
      <c r="AU395" s="241" t="s">
        <v>86</v>
      </c>
      <c r="AV395" s="13" t="s">
        <v>86</v>
      </c>
      <c r="AW395" s="13" t="s">
        <v>32</v>
      </c>
      <c r="AX395" s="13" t="s">
        <v>84</v>
      </c>
      <c r="AY395" s="241" t="s">
        <v>131</v>
      </c>
    </row>
    <row r="396" s="2" customFormat="1" ht="16.5" customHeight="1">
      <c r="A396" s="39"/>
      <c r="B396" s="40"/>
      <c r="C396" s="274" t="s">
        <v>642</v>
      </c>
      <c r="D396" s="274" t="s">
        <v>264</v>
      </c>
      <c r="E396" s="275" t="s">
        <v>643</v>
      </c>
      <c r="F396" s="276" t="s">
        <v>644</v>
      </c>
      <c r="G396" s="277" t="s">
        <v>137</v>
      </c>
      <c r="H396" s="278">
        <v>11.550000000000001</v>
      </c>
      <c r="I396" s="279"/>
      <c r="J396" s="280">
        <f>ROUND(I396*H396,2)</f>
        <v>0</v>
      </c>
      <c r="K396" s="281"/>
      <c r="L396" s="282"/>
      <c r="M396" s="283" t="s">
        <v>1</v>
      </c>
      <c r="N396" s="284" t="s">
        <v>41</v>
      </c>
      <c r="O396" s="92"/>
      <c r="P396" s="226">
        <f>O396*H396</f>
        <v>0</v>
      </c>
      <c r="Q396" s="226">
        <v>0.0032000000000000002</v>
      </c>
      <c r="R396" s="226">
        <f>Q396*H396</f>
        <v>0.036960000000000007</v>
      </c>
      <c r="S396" s="226">
        <v>0</v>
      </c>
      <c r="T396" s="22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8" t="s">
        <v>325</v>
      </c>
      <c r="AT396" s="228" t="s">
        <v>264</v>
      </c>
      <c r="AU396" s="228" t="s">
        <v>86</v>
      </c>
      <c r="AY396" s="18" t="s">
        <v>131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8" t="s">
        <v>84</v>
      </c>
      <c r="BK396" s="229">
        <f>ROUND(I396*H396,2)</f>
        <v>0</v>
      </c>
      <c r="BL396" s="18" t="s">
        <v>228</v>
      </c>
      <c r="BM396" s="228" t="s">
        <v>645</v>
      </c>
    </row>
    <row r="397" s="13" customFormat="1">
      <c r="A397" s="13"/>
      <c r="B397" s="230"/>
      <c r="C397" s="231"/>
      <c r="D397" s="232" t="s">
        <v>140</v>
      </c>
      <c r="E397" s="231"/>
      <c r="F397" s="234" t="s">
        <v>646</v>
      </c>
      <c r="G397" s="231"/>
      <c r="H397" s="235">
        <v>11.550000000000001</v>
      </c>
      <c r="I397" s="236"/>
      <c r="J397" s="231"/>
      <c r="K397" s="231"/>
      <c r="L397" s="237"/>
      <c r="M397" s="238"/>
      <c r="N397" s="239"/>
      <c r="O397" s="239"/>
      <c r="P397" s="239"/>
      <c r="Q397" s="239"/>
      <c r="R397" s="239"/>
      <c r="S397" s="239"/>
      <c r="T397" s="24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1" t="s">
        <v>140</v>
      </c>
      <c r="AU397" s="241" t="s">
        <v>86</v>
      </c>
      <c r="AV397" s="13" t="s">
        <v>86</v>
      </c>
      <c r="AW397" s="13" t="s">
        <v>4</v>
      </c>
      <c r="AX397" s="13" t="s">
        <v>84</v>
      </c>
      <c r="AY397" s="241" t="s">
        <v>131</v>
      </c>
    </row>
    <row r="398" s="2" customFormat="1" ht="24.15" customHeight="1">
      <c r="A398" s="39"/>
      <c r="B398" s="40"/>
      <c r="C398" s="216" t="s">
        <v>647</v>
      </c>
      <c r="D398" s="216" t="s">
        <v>134</v>
      </c>
      <c r="E398" s="217" t="s">
        <v>648</v>
      </c>
      <c r="F398" s="218" t="s">
        <v>649</v>
      </c>
      <c r="G398" s="219" t="s">
        <v>148</v>
      </c>
      <c r="H398" s="220">
        <v>7</v>
      </c>
      <c r="I398" s="221"/>
      <c r="J398" s="222">
        <f>ROUND(I398*H398,2)</f>
        <v>0</v>
      </c>
      <c r="K398" s="223"/>
      <c r="L398" s="45"/>
      <c r="M398" s="224" t="s">
        <v>1</v>
      </c>
      <c r="N398" s="225" t="s">
        <v>41</v>
      </c>
      <c r="O398" s="92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8" t="s">
        <v>228</v>
      </c>
      <c r="AT398" s="228" t="s">
        <v>134</v>
      </c>
      <c r="AU398" s="228" t="s">
        <v>86</v>
      </c>
      <c r="AY398" s="18" t="s">
        <v>131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8" t="s">
        <v>84</v>
      </c>
      <c r="BK398" s="229">
        <f>ROUND(I398*H398,2)</f>
        <v>0</v>
      </c>
      <c r="BL398" s="18" t="s">
        <v>228</v>
      </c>
      <c r="BM398" s="228" t="s">
        <v>650</v>
      </c>
    </row>
    <row r="399" s="13" customFormat="1">
      <c r="A399" s="13"/>
      <c r="B399" s="230"/>
      <c r="C399" s="231"/>
      <c r="D399" s="232" t="s">
        <v>140</v>
      </c>
      <c r="E399" s="233" t="s">
        <v>1</v>
      </c>
      <c r="F399" s="234" t="s">
        <v>651</v>
      </c>
      <c r="G399" s="231"/>
      <c r="H399" s="235">
        <v>7</v>
      </c>
      <c r="I399" s="236"/>
      <c r="J399" s="231"/>
      <c r="K399" s="231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140</v>
      </c>
      <c r="AU399" s="241" t="s">
        <v>86</v>
      </c>
      <c r="AV399" s="13" t="s">
        <v>86</v>
      </c>
      <c r="AW399" s="13" t="s">
        <v>32</v>
      </c>
      <c r="AX399" s="13" t="s">
        <v>84</v>
      </c>
      <c r="AY399" s="241" t="s">
        <v>131</v>
      </c>
    </row>
    <row r="400" s="2" customFormat="1" ht="16.5" customHeight="1">
      <c r="A400" s="39"/>
      <c r="B400" s="40"/>
      <c r="C400" s="216" t="s">
        <v>652</v>
      </c>
      <c r="D400" s="216" t="s">
        <v>134</v>
      </c>
      <c r="E400" s="217" t="s">
        <v>653</v>
      </c>
      <c r="F400" s="218" t="s">
        <v>654</v>
      </c>
      <c r="G400" s="219" t="s">
        <v>148</v>
      </c>
      <c r="H400" s="220">
        <v>12.6</v>
      </c>
      <c r="I400" s="221"/>
      <c r="J400" s="222">
        <f>ROUND(I400*H400,2)</f>
        <v>0</v>
      </c>
      <c r="K400" s="223"/>
      <c r="L400" s="45"/>
      <c r="M400" s="224" t="s">
        <v>1</v>
      </c>
      <c r="N400" s="225" t="s">
        <v>41</v>
      </c>
      <c r="O400" s="92"/>
      <c r="P400" s="226">
        <f>O400*H400</f>
        <v>0</v>
      </c>
      <c r="Q400" s="226">
        <v>1.0000000000000001E-05</v>
      </c>
      <c r="R400" s="226">
        <f>Q400*H400</f>
        <v>0.000126</v>
      </c>
      <c r="S400" s="226">
        <v>0</v>
      </c>
      <c r="T400" s="22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8" t="s">
        <v>228</v>
      </c>
      <c r="AT400" s="228" t="s">
        <v>134</v>
      </c>
      <c r="AU400" s="228" t="s">
        <v>86</v>
      </c>
      <c r="AY400" s="18" t="s">
        <v>131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8" t="s">
        <v>84</v>
      </c>
      <c r="BK400" s="229">
        <f>ROUND(I400*H400,2)</f>
        <v>0</v>
      </c>
      <c r="BL400" s="18" t="s">
        <v>228</v>
      </c>
      <c r="BM400" s="228" t="s">
        <v>655</v>
      </c>
    </row>
    <row r="401" s="15" customFormat="1">
      <c r="A401" s="15"/>
      <c r="B401" s="253"/>
      <c r="C401" s="254"/>
      <c r="D401" s="232" t="s">
        <v>140</v>
      </c>
      <c r="E401" s="255" t="s">
        <v>1</v>
      </c>
      <c r="F401" s="256" t="s">
        <v>495</v>
      </c>
      <c r="G401" s="254"/>
      <c r="H401" s="255" t="s">
        <v>1</v>
      </c>
      <c r="I401" s="257"/>
      <c r="J401" s="254"/>
      <c r="K401" s="254"/>
      <c r="L401" s="258"/>
      <c r="M401" s="259"/>
      <c r="N401" s="260"/>
      <c r="O401" s="260"/>
      <c r="P401" s="260"/>
      <c r="Q401" s="260"/>
      <c r="R401" s="260"/>
      <c r="S401" s="260"/>
      <c r="T401" s="26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2" t="s">
        <v>140</v>
      </c>
      <c r="AU401" s="262" t="s">
        <v>86</v>
      </c>
      <c r="AV401" s="15" t="s">
        <v>84</v>
      </c>
      <c r="AW401" s="15" t="s">
        <v>32</v>
      </c>
      <c r="AX401" s="15" t="s">
        <v>76</v>
      </c>
      <c r="AY401" s="262" t="s">
        <v>131</v>
      </c>
    </row>
    <row r="402" s="13" customFormat="1">
      <c r="A402" s="13"/>
      <c r="B402" s="230"/>
      <c r="C402" s="231"/>
      <c r="D402" s="232" t="s">
        <v>140</v>
      </c>
      <c r="E402" s="233" t="s">
        <v>1</v>
      </c>
      <c r="F402" s="234" t="s">
        <v>656</v>
      </c>
      <c r="G402" s="231"/>
      <c r="H402" s="235">
        <v>13</v>
      </c>
      <c r="I402" s="236"/>
      <c r="J402" s="231"/>
      <c r="K402" s="231"/>
      <c r="L402" s="237"/>
      <c r="M402" s="238"/>
      <c r="N402" s="239"/>
      <c r="O402" s="239"/>
      <c r="P402" s="239"/>
      <c r="Q402" s="239"/>
      <c r="R402" s="239"/>
      <c r="S402" s="239"/>
      <c r="T402" s="240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1" t="s">
        <v>140</v>
      </c>
      <c r="AU402" s="241" t="s">
        <v>86</v>
      </c>
      <c r="AV402" s="13" t="s">
        <v>86</v>
      </c>
      <c r="AW402" s="13" t="s">
        <v>32</v>
      </c>
      <c r="AX402" s="13" t="s">
        <v>76</v>
      </c>
      <c r="AY402" s="241" t="s">
        <v>131</v>
      </c>
    </row>
    <row r="403" s="13" customFormat="1">
      <c r="A403" s="13"/>
      <c r="B403" s="230"/>
      <c r="C403" s="231"/>
      <c r="D403" s="232" t="s">
        <v>140</v>
      </c>
      <c r="E403" s="233" t="s">
        <v>1</v>
      </c>
      <c r="F403" s="234" t="s">
        <v>657</v>
      </c>
      <c r="G403" s="231"/>
      <c r="H403" s="235">
        <v>-0.10000000000000001</v>
      </c>
      <c r="I403" s="236"/>
      <c r="J403" s="231"/>
      <c r="K403" s="231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140</v>
      </c>
      <c r="AU403" s="241" t="s">
        <v>86</v>
      </c>
      <c r="AV403" s="13" t="s">
        <v>86</v>
      </c>
      <c r="AW403" s="13" t="s">
        <v>32</v>
      </c>
      <c r="AX403" s="13" t="s">
        <v>76</v>
      </c>
      <c r="AY403" s="241" t="s">
        <v>131</v>
      </c>
    </row>
    <row r="404" s="13" customFormat="1">
      <c r="A404" s="13"/>
      <c r="B404" s="230"/>
      <c r="C404" s="231"/>
      <c r="D404" s="232" t="s">
        <v>140</v>
      </c>
      <c r="E404" s="233" t="s">
        <v>1</v>
      </c>
      <c r="F404" s="234" t="s">
        <v>658</v>
      </c>
      <c r="G404" s="231"/>
      <c r="H404" s="235">
        <v>-0.29999999999999999</v>
      </c>
      <c r="I404" s="236"/>
      <c r="J404" s="231"/>
      <c r="K404" s="231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140</v>
      </c>
      <c r="AU404" s="241" t="s">
        <v>86</v>
      </c>
      <c r="AV404" s="13" t="s">
        <v>86</v>
      </c>
      <c r="AW404" s="13" t="s">
        <v>32</v>
      </c>
      <c r="AX404" s="13" t="s">
        <v>76</v>
      </c>
      <c r="AY404" s="241" t="s">
        <v>131</v>
      </c>
    </row>
    <row r="405" s="14" customFormat="1">
      <c r="A405" s="14"/>
      <c r="B405" s="242"/>
      <c r="C405" s="243"/>
      <c r="D405" s="232" t="s">
        <v>140</v>
      </c>
      <c r="E405" s="244" t="s">
        <v>1</v>
      </c>
      <c r="F405" s="245" t="s">
        <v>145</v>
      </c>
      <c r="G405" s="243"/>
      <c r="H405" s="246">
        <v>12.6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140</v>
      </c>
      <c r="AU405" s="252" t="s">
        <v>86</v>
      </c>
      <c r="AV405" s="14" t="s">
        <v>138</v>
      </c>
      <c r="AW405" s="14" t="s">
        <v>32</v>
      </c>
      <c r="AX405" s="14" t="s">
        <v>84</v>
      </c>
      <c r="AY405" s="252" t="s">
        <v>131</v>
      </c>
    </row>
    <row r="406" s="2" customFormat="1" ht="16.5" customHeight="1">
      <c r="A406" s="39"/>
      <c r="B406" s="40"/>
      <c r="C406" s="274" t="s">
        <v>659</v>
      </c>
      <c r="D406" s="274" t="s">
        <v>264</v>
      </c>
      <c r="E406" s="275" t="s">
        <v>660</v>
      </c>
      <c r="F406" s="276" t="s">
        <v>661</v>
      </c>
      <c r="G406" s="277" t="s">
        <v>148</v>
      </c>
      <c r="H406" s="278">
        <v>12.852</v>
      </c>
      <c r="I406" s="279"/>
      <c r="J406" s="280">
        <f>ROUND(I406*H406,2)</f>
        <v>0</v>
      </c>
      <c r="K406" s="281"/>
      <c r="L406" s="282"/>
      <c r="M406" s="283" t="s">
        <v>1</v>
      </c>
      <c r="N406" s="284" t="s">
        <v>41</v>
      </c>
      <c r="O406" s="92"/>
      <c r="P406" s="226">
        <f>O406*H406</f>
        <v>0</v>
      </c>
      <c r="Q406" s="226">
        <v>0.00022000000000000001</v>
      </c>
      <c r="R406" s="226">
        <f>Q406*H406</f>
        <v>0.0028274400000000001</v>
      </c>
      <c r="S406" s="226">
        <v>0</v>
      </c>
      <c r="T406" s="22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8" t="s">
        <v>325</v>
      </c>
      <c r="AT406" s="228" t="s">
        <v>264</v>
      </c>
      <c r="AU406" s="228" t="s">
        <v>86</v>
      </c>
      <c r="AY406" s="18" t="s">
        <v>131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18" t="s">
        <v>84</v>
      </c>
      <c r="BK406" s="229">
        <f>ROUND(I406*H406,2)</f>
        <v>0</v>
      </c>
      <c r="BL406" s="18" t="s">
        <v>228</v>
      </c>
      <c r="BM406" s="228" t="s">
        <v>662</v>
      </c>
    </row>
    <row r="407" s="13" customFormat="1">
      <c r="A407" s="13"/>
      <c r="B407" s="230"/>
      <c r="C407" s="231"/>
      <c r="D407" s="232" t="s">
        <v>140</v>
      </c>
      <c r="E407" s="231"/>
      <c r="F407" s="234" t="s">
        <v>663</v>
      </c>
      <c r="G407" s="231"/>
      <c r="H407" s="235">
        <v>12.852</v>
      </c>
      <c r="I407" s="236"/>
      <c r="J407" s="231"/>
      <c r="K407" s="231"/>
      <c r="L407" s="237"/>
      <c r="M407" s="238"/>
      <c r="N407" s="239"/>
      <c r="O407" s="239"/>
      <c r="P407" s="239"/>
      <c r="Q407" s="239"/>
      <c r="R407" s="239"/>
      <c r="S407" s="239"/>
      <c r="T407" s="24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1" t="s">
        <v>140</v>
      </c>
      <c r="AU407" s="241" t="s">
        <v>86</v>
      </c>
      <c r="AV407" s="13" t="s">
        <v>86</v>
      </c>
      <c r="AW407" s="13" t="s">
        <v>4</v>
      </c>
      <c r="AX407" s="13" t="s">
        <v>84</v>
      </c>
      <c r="AY407" s="241" t="s">
        <v>131</v>
      </c>
    </row>
    <row r="408" s="2" customFormat="1" ht="16.5" customHeight="1">
      <c r="A408" s="39"/>
      <c r="B408" s="40"/>
      <c r="C408" s="216" t="s">
        <v>664</v>
      </c>
      <c r="D408" s="216" t="s">
        <v>134</v>
      </c>
      <c r="E408" s="217" t="s">
        <v>665</v>
      </c>
      <c r="F408" s="218" t="s">
        <v>666</v>
      </c>
      <c r="G408" s="219" t="s">
        <v>148</v>
      </c>
      <c r="H408" s="220">
        <v>1.5</v>
      </c>
      <c r="I408" s="221"/>
      <c r="J408" s="222">
        <f>ROUND(I408*H408,2)</f>
        <v>0</v>
      </c>
      <c r="K408" s="223"/>
      <c r="L408" s="45"/>
      <c r="M408" s="224" t="s">
        <v>1</v>
      </c>
      <c r="N408" s="225" t="s">
        <v>41</v>
      </c>
      <c r="O408" s="92"/>
      <c r="P408" s="226">
        <f>O408*H408</f>
        <v>0</v>
      </c>
      <c r="Q408" s="226">
        <v>0</v>
      </c>
      <c r="R408" s="226">
        <f>Q408*H408</f>
        <v>0</v>
      </c>
      <c r="S408" s="226">
        <v>0</v>
      </c>
      <c r="T408" s="22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28" t="s">
        <v>228</v>
      </c>
      <c r="AT408" s="228" t="s">
        <v>134</v>
      </c>
      <c r="AU408" s="228" t="s">
        <v>86</v>
      </c>
      <c r="AY408" s="18" t="s">
        <v>131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18" t="s">
        <v>84</v>
      </c>
      <c r="BK408" s="229">
        <f>ROUND(I408*H408,2)</f>
        <v>0</v>
      </c>
      <c r="BL408" s="18" t="s">
        <v>228</v>
      </c>
      <c r="BM408" s="228" t="s">
        <v>667</v>
      </c>
    </row>
    <row r="409" s="13" customFormat="1">
      <c r="A409" s="13"/>
      <c r="B409" s="230"/>
      <c r="C409" s="231"/>
      <c r="D409" s="232" t="s">
        <v>140</v>
      </c>
      <c r="E409" s="233" t="s">
        <v>1</v>
      </c>
      <c r="F409" s="234" t="s">
        <v>668</v>
      </c>
      <c r="G409" s="231"/>
      <c r="H409" s="235">
        <v>1.5</v>
      </c>
      <c r="I409" s="236"/>
      <c r="J409" s="231"/>
      <c r="K409" s="231"/>
      <c r="L409" s="237"/>
      <c r="M409" s="238"/>
      <c r="N409" s="239"/>
      <c r="O409" s="239"/>
      <c r="P409" s="239"/>
      <c r="Q409" s="239"/>
      <c r="R409" s="239"/>
      <c r="S409" s="239"/>
      <c r="T409" s="24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1" t="s">
        <v>140</v>
      </c>
      <c r="AU409" s="241" t="s">
        <v>86</v>
      </c>
      <c r="AV409" s="13" t="s">
        <v>86</v>
      </c>
      <c r="AW409" s="13" t="s">
        <v>32</v>
      </c>
      <c r="AX409" s="13" t="s">
        <v>84</v>
      </c>
      <c r="AY409" s="241" t="s">
        <v>131</v>
      </c>
    </row>
    <row r="410" s="2" customFormat="1" ht="16.5" customHeight="1">
      <c r="A410" s="39"/>
      <c r="B410" s="40"/>
      <c r="C410" s="274" t="s">
        <v>669</v>
      </c>
      <c r="D410" s="274" t="s">
        <v>264</v>
      </c>
      <c r="E410" s="275" t="s">
        <v>670</v>
      </c>
      <c r="F410" s="276" t="s">
        <v>671</v>
      </c>
      <c r="G410" s="277" t="s">
        <v>148</v>
      </c>
      <c r="H410" s="278">
        <v>1.53</v>
      </c>
      <c r="I410" s="279"/>
      <c r="J410" s="280">
        <f>ROUND(I410*H410,2)</f>
        <v>0</v>
      </c>
      <c r="K410" s="281"/>
      <c r="L410" s="282"/>
      <c r="M410" s="283" t="s">
        <v>1</v>
      </c>
      <c r="N410" s="284" t="s">
        <v>41</v>
      </c>
      <c r="O410" s="92"/>
      <c r="P410" s="226">
        <f>O410*H410</f>
        <v>0</v>
      </c>
      <c r="Q410" s="226">
        <v>0.00017000000000000001</v>
      </c>
      <c r="R410" s="226">
        <f>Q410*H410</f>
        <v>0.00026010000000000003</v>
      </c>
      <c r="S410" s="226">
        <v>0</v>
      </c>
      <c r="T410" s="22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8" t="s">
        <v>325</v>
      </c>
      <c r="AT410" s="228" t="s">
        <v>264</v>
      </c>
      <c r="AU410" s="228" t="s">
        <v>86</v>
      </c>
      <c r="AY410" s="18" t="s">
        <v>131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18" t="s">
        <v>84</v>
      </c>
      <c r="BK410" s="229">
        <f>ROUND(I410*H410,2)</f>
        <v>0</v>
      </c>
      <c r="BL410" s="18" t="s">
        <v>228</v>
      </c>
      <c r="BM410" s="228" t="s">
        <v>672</v>
      </c>
    </row>
    <row r="411" s="13" customFormat="1">
      <c r="A411" s="13"/>
      <c r="B411" s="230"/>
      <c r="C411" s="231"/>
      <c r="D411" s="232" t="s">
        <v>140</v>
      </c>
      <c r="E411" s="231"/>
      <c r="F411" s="234" t="s">
        <v>673</v>
      </c>
      <c r="G411" s="231"/>
      <c r="H411" s="235">
        <v>1.53</v>
      </c>
      <c r="I411" s="236"/>
      <c r="J411" s="231"/>
      <c r="K411" s="231"/>
      <c r="L411" s="237"/>
      <c r="M411" s="238"/>
      <c r="N411" s="239"/>
      <c r="O411" s="239"/>
      <c r="P411" s="239"/>
      <c r="Q411" s="239"/>
      <c r="R411" s="239"/>
      <c r="S411" s="239"/>
      <c r="T411" s="24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1" t="s">
        <v>140</v>
      </c>
      <c r="AU411" s="241" t="s">
        <v>86</v>
      </c>
      <c r="AV411" s="13" t="s">
        <v>86</v>
      </c>
      <c r="AW411" s="13" t="s">
        <v>4</v>
      </c>
      <c r="AX411" s="13" t="s">
        <v>84</v>
      </c>
      <c r="AY411" s="241" t="s">
        <v>131</v>
      </c>
    </row>
    <row r="412" s="2" customFormat="1" ht="24.15" customHeight="1">
      <c r="A412" s="39"/>
      <c r="B412" s="40"/>
      <c r="C412" s="216" t="s">
        <v>674</v>
      </c>
      <c r="D412" s="216" t="s">
        <v>134</v>
      </c>
      <c r="E412" s="217" t="s">
        <v>675</v>
      </c>
      <c r="F412" s="218" t="s">
        <v>676</v>
      </c>
      <c r="G412" s="219" t="s">
        <v>137</v>
      </c>
      <c r="H412" s="220">
        <v>10.5</v>
      </c>
      <c r="I412" s="221"/>
      <c r="J412" s="222">
        <f>ROUND(I412*H412,2)</f>
        <v>0</v>
      </c>
      <c r="K412" s="223"/>
      <c r="L412" s="45"/>
      <c r="M412" s="224" t="s">
        <v>1</v>
      </c>
      <c r="N412" s="225" t="s">
        <v>41</v>
      </c>
      <c r="O412" s="92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8" t="s">
        <v>228</v>
      </c>
      <c r="AT412" s="228" t="s">
        <v>134</v>
      </c>
      <c r="AU412" s="228" t="s">
        <v>86</v>
      </c>
      <c r="AY412" s="18" t="s">
        <v>131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18" t="s">
        <v>84</v>
      </c>
      <c r="BK412" s="229">
        <f>ROUND(I412*H412,2)</f>
        <v>0</v>
      </c>
      <c r="BL412" s="18" t="s">
        <v>228</v>
      </c>
      <c r="BM412" s="228" t="s">
        <v>677</v>
      </c>
    </row>
    <row r="413" s="2" customFormat="1" ht="24.15" customHeight="1">
      <c r="A413" s="39"/>
      <c r="B413" s="40"/>
      <c r="C413" s="216" t="s">
        <v>678</v>
      </c>
      <c r="D413" s="216" t="s">
        <v>134</v>
      </c>
      <c r="E413" s="217" t="s">
        <v>679</v>
      </c>
      <c r="F413" s="218" t="s">
        <v>680</v>
      </c>
      <c r="G413" s="219" t="s">
        <v>168</v>
      </c>
      <c r="H413" s="220">
        <v>0.049000000000000002</v>
      </c>
      <c r="I413" s="221"/>
      <c r="J413" s="222">
        <f>ROUND(I413*H413,2)</f>
        <v>0</v>
      </c>
      <c r="K413" s="223"/>
      <c r="L413" s="45"/>
      <c r="M413" s="224" t="s">
        <v>1</v>
      </c>
      <c r="N413" s="225" t="s">
        <v>41</v>
      </c>
      <c r="O413" s="92"/>
      <c r="P413" s="226">
        <f>O413*H413</f>
        <v>0</v>
      </c>
      <c r="Q413" s="226">
        <v>0</v>
      </c>
      <c r="R413" s="226">
        <f>Q413*H413</f>
        <v>0</v>
      </c>
      <c r="S413" s="226">
        <v>0</v>
      </c>
      <c r="T413" s="227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8" t="s">
        <v>228</v>
      </c>
      <c r="AT413" s="228" t="s">
        <v>134</v>
      </c>
      <c r="AU413" s="228" t="s">
        <v>86</v>
      </c>
      <c r="AY413" s="18" t="s">
        <v>131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8" t="s">
        <v>84</v>
      </c>
      <c r="BK413" s="229">
        <f>ROUND(I413*H413,2)</f>
        <v>0</v>
      </c>
      <c r="BL413" s="18" t="s">
        <v>228</v>
      </c>
      <c r="BM413" s="228" t="s">
        <v>681</v>
      </c>
    </row>
    <row r="414" s="12" customFormat="1" ht="22.8" customHeight="1">
      <c r="A414" s="12"/>
      <c r="B414" s="200"/>
      <c r="C414" s="201"/>
      <c r="D414" s="202" t="s">
        <v>75</v>
      </c>
      <c r="E414" s="214" t="s">
        <v>682</v>
      </c>
      <c r="F414" s="214" t="s">
        <v>683</v>
      </c>
      <c r="G414" s="201"/>
      <c r="H414" s="201"/>
      <c r="I414" s="204"/>
      <c r="J414" s="215">
        <f>BK414</f>
        <v>0</v>
      </c>
      <c r="K414" s="201"/>
      <c r="L414" s="206"/>
      <c r="M414" s="207"/>
      <c r="N414" s="208"/>
      <c r="O414" s="208"/>
      <c r="P414" s="209">
        <f>SUM(P415:P429)</f>
        <v>0</v>
      </c>
      <c r="Q414" s="208"/>
      <c r="R414" s="209">
        <f>SUM(R415:R429)</f>
        <v>0.0066644500000000006</v>
      </c>
      <c r="S414" s="208"/>
      <c r="T414" s="210">
        <f>SUM(T415:T429)</f>
        <v>0.00017499999999999997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1" t="s">
        <v>86</v>
      </c>
      <c r="AT414" s="212" t="s">
        <v>75</v>
      </c>
      <c r="AU414" s="212" t="s">
        <v>84</v>
      </c>
      <c r="AY414" s="211" t="s">
        <v>131</v>
      </c>
      <c r="BK414" s="213">
        <f>SUM(BK415:BK429)</f>
        <v>0</v>
      </c>
    </row>
    <row r="415" s="2" customFormat="1" ht="24.15" customHeight="1">
      <c r="A415" s="39"/>
      <c r="B415" s="40"/>
      <c r="C415" s="216" t="s">
        <v>684</v>
      </c>
      <c r="D415" s="216" t="s">
        <v>134</v>
      </c>
      <c r="E415" s="217" t="s">
        <v>685</v>
      </c>
      <c r="F415" s="218" t="s">
        <v>686</v>
      </c>
      <c r="G415" s="219" t="s">
        <v>137</v>
      </c>
      <c r="H415" s="220">
        <v>5</v>
      </c>
      <c r="I415" s="221"/>
      <c r="J415" s="222">
        <f>ROUND(I415*H415,2)</f>
        <v>0</v>
      </c>
      <c r="K415" s="223"/>
      <c r="L415" s="45"/>
      <c r="M415" s="224" t="s">
        <v>1</v>
      </c>
      <c r="N415" s="225" t="s">
        <v>41</v>
      </c>
      <c r="O415" s="92"/>
      <c r="P415" s="226">
        <f>O415*H415</f>
        <v>0</v>
      </c>
      <c r="Q415" s="226">
        <v>0</v>
      </c>
      <c r="R415" s="226">
        <f>Q415*H415</f>
        <v>0</v>
      </c>
      <c r="S415" s="226">
        <v>3.4999999999999997E-05</v>
      </c>
      <c r="T415" s="227">
        <f>S415*H415</f>
        <v>0.00017499999999999997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8" t="s">
        <v>228</v>
      </c>
      <c r="AT415" s="228" t="s">
        <v>134</v>
      </c>
      <c r="AU415" s="228" t="s">
        <v>86</v>
      </c>
      <c r="AY415" s="18" t="s">
        <v>131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18" t="s">
        <v>84</v>
      </c>
      <c r="BK415" s="229">
        <f>ROUND(I415*H415,2)</f>
        <v>0</v>
      </c>
      <c r="BL415" s="18" t="s">
        <v>228</v>
      </c>
      <c r="BM415" s="228" t="s">
        <v>687</v>
      </c>
    </row>
    <row r="416" s="2" customFormat="1" ht="16.5" customHeight="1">
      <c r="A416" s="39"/>
      <c r="B416" s="40"/>
      <c r="C416" s="274" t="s">
        <v>688</v>
      </c>
      <c r="D416" s="274" t="s">
        <v>264</v>
      </c>
      <c r="E416" s="275" t="s">
        <v>689</v>
      </c>
      <c r="F416" s="276" t="s">
        <v>690</v>
      </c>
      <c r="G416" s="277" t="s">
        <v>137</v>
      </c>
      <c r="H416" s="278">
        <v>5.25</v>
      </c>
      <c r="I416" s="279"/>
      <c r="J416" s="280">
        <f>ROUND(I416*H416,2)</f>
        <v>0</v>
      </c>
      <c r="K416" s="281"/>
      <c r="L416" s="282"/>
      <c r="M416" s="283" t="s">
        <v>1</v>
      </c>
      <c r="N416" s="284" t="s">
        <v>41</v>
      </c>
      <c r="O416" s="92"/>
      <c r="P416" s="226">
        <f>O416*H416</f>
        <v>0</v>
      </c>
      <c r="Q416" s="226">
        <v>0.00035</v>
      </c>
      <c r="R416" s="226">
        <f>Q416*H416</f>
        <v>0.0018374999999999999</v>
      </c>
      <c r="S416" s="226">
        <v>0</v>
      </c>
      <c r="T416" s="22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8" t="s">
        <v>325</v>
      </c>
      <c r="AT416" s="228" t="s">
        <v>264</v>
      </c>
      <c r="AU416" s="228" t="s">
        <v>86</v>
      </c>
      <c r="AY416" s="18" t="s">
        <v>131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8" t="s">
        <v>84</v>
      </c>
      <c r="BK416" s="229">
        <f>ROUND(I416*H416,2)</f>
        <v>0</v>
      </c>
      <c r="BL416" s="18" t="s">
        <v>228</v>
      </c>
      <c r="BM416" s="228" t="s">
        <v>691</v>
      </c>
    </row>
    <row r="417" s="13" customFormat="1">
      <c r="A417" s="13"/>
      <c r="B417" s="230"/>
      <c r="C417" s="231"/>
      <c r="D417" s="232" t="s">
        <v>140</v>
      </c>
      <c r="E417" s="231"/>
      <c r="F417" s="234" t="s">
        <v>692</v>
      </c>
      <c r="G417" s="231"/>
      <c r="H417" s="235">
        <v>5.25</v>
      </c>
      <c r="I417" s="236"/>
      <c r="J417" s="231"/>
      <c r="K417" s="231"/>
      <c r="L417" s="237"/>
      <c r="M417" s="238"/>
      <c r="N417" s="239"/>
      <c r="O417" s="239"/>
      <c r="P417" s="239"/>
      <c r="Q417" s="239"/>
      <c r="R417" s="239"/>
      <c r="S417" s="239"/>
      <c r="T417" s="24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1" t="s">
        <v>140</v>
      </c>
      <c r="AU417" s="241" t="s">
        <v>86</v>
      </c>
      <c r="AV417" s="13" t="s">
        <v>86</v>
      </c>
      <c r="AW417" s="13" t="s">
        <v>4</v>
      </c>
      <c r="AX417" s="13" t="s">
        <v>84</v>
      </c>
      <c r="AY417" s="241" t="s">
        <v>131</v>
      </c>
    </row>
    <row r="418" s="2" customFormat="1" ht="24.15" customHeight="1">
      <c r="A418" s="39"/>
      <c r="B418" s="40"/>
      <c r="C418" s="216" t="s">
        <v>693</v>
      </c>
      <c r="D418" s="216" t="s">
        <v>134</v>
      </c>
      <c r="E418" s="217" t="s">
        <v>694</v>
      </c>
      <c r="F418" s="218" t="s">
        <v>695</v>
      </c>
      <c r="G418" s="219" t="s">
        <v>137</v>
      </c>
      <c r="H418" s="220">
        <v>2.3450000000000002</v>
      </c>
      <c r="I418" s="221"/>
      <c r="J418" s="222">
        <f>ROUND(I418*H418,2)</f>
        <v>0</v>
      </c>
      <c r="K418" s="223"/>
      <c r="L418" s="45"/>
      <c r="M418" s="224" t="s">
        <v>1</v>
      </c>
      <c r="N418" s="225" t="s">
        <v>41</v>
      </c>
      <c r="O418" s="92"/>
      <c r="P418" s="226">
        <f>O418*H418</f>
        <v>0</v>
      </c>
      <c r="Q418" s="226">
        <v>6.9999999999999994E-05</v>
      </c>
      <c r="R418" s="226">
        <f>Q418*H418</f>
        <v>0.00016415000000000001</v>
      </c>
      <c r="S418" s="226">
        <v>0</v>
      </c>
      <c r="T418" s="227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8" t="s">
        <v>228</v>
      </c>
      <c r="AT418" s="228" t="s">
        <v>134</v>
      </c>
      <c r="AU418" s="228" t="s">
        <v>86</v>
      </c>
      <c r="AY418" s="18" t="s">
        <v>131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18" t="s">
        <v>84</v>
      </c>
      <c r="BK418" s="229">
        <f>ROUND(I418*H418,2)</f>
        <v>0</v>
      </c>
      <c r="BL418" s="18" t="s">
        <v>228</v>
      </c>
      <c r="BM418" s="228" t="s">
        <v>696</v>
      </c>
    </row>
    <row r="419" s="15" customFormat="1">
      <c r="A419" s="15"/>
      <c r="B419" s="253"/>
      <c r="C419" s="254"/>
      <c r="D419" s="232" t="s">
        <v>140</v>
      </c>
      <c r="E419" s="255" t="s">
        <v>1</v>
      </c>
      <c r="F419" s="256" t="s">
        <v>697</v>
      </c>
      <c r="G419" s="254"/>
      <c r="H419" s="255" t="s">
        <v>1</v>
      </c>
      <c r="I419" s="257"/>
      <c r="J419" s="254"/>
      <c r="K419" s="254"/>
      <c r="L419" s="258"/>
      <c r="M419" s="259"/>
      <c r="N419" s="260"/>
      <c r="O419" s="260"/>
      <c r="P419" s="260"/>
      <c r="Q419" s="260"/>
      <c r="R419" s="260"/>
      <c r="S419" s="260"/>
      <c r="T419" s="261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2" t="s">
        <v>140</v>
      </c>
      <c r="AU419" s="262" t="s">
        <v>86</v>
      </c>
      <c r="AV419" s="15" t="s">
        <v>84</v>
      </c>
      <c r="AW419" s="15" t="s">
        <v>32</v>
      </c>
      <c r="AX419" s="15" t="s">
        <v>76</v>
      </c>
      <c r="AY419" s="262" t="s">
        <v>131</v>
      </c>
    </row>
    <row r="420" s="13" customFormat="1">
      <c r="A420" s="13"/>
      <c r="B420" s="230"/>
      <c r="C420" s="231"/>
      <c r="D420" s="232" t="s">
        <v>140</v>
      </c>
      <c r="E420" s="233" t="s">
        <v>1</v>
      </c>
      <c r="F420" s="234" t="s">
        <v>698</v>
      </c>
      <c r="G420" s="231"/>
      <c r="H420" s="235">
        <v>1.1599999999999999</v>
      </c>
      <c r="I420" s="236"/>
      <c r="J420" s="231"/>
      <c r="K420" s="231"/>
      <c r="L420" s="237"/>
      <c r="M420" s="238"/>
      <c r="N420" s="239"/>
      <c r="O420" s="239"/>
      <c r="P420" s="239"/>
      <c r="Q420" s="239"/>
      <c r="R420" s="239"/>
      <c r="S420" s="239"/>
      <c r="T420" s="24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1" t="s">
        <v>140</v>
      </c>
      <c r="AU420" s="241" t="s">
        <v>86</v>
      </c>
      <c r="AV420" s="13" t="s">
        <v>86</v>
      </c>
      <c r="AW420" s="13" t="s">
        <v>32</v>
      </c>
      <c r="AX420" s="13" t="s">
        <v>76</v>
      </c>
      <c r="AY420" s="241" t="s">
        <v>131</v>
      </c>
    </row>
    <row r="421" s="13" customFormat="1">
      <c r="A421" s="13"/>
      <c r="B421" s="230"/>
      <c r="C421" s="231"/>
      <c r="D421" s="232" t="s">
        <v>140</v>
      </c>
      <c r="E421" s="233" t="s">
        <v>1</v>
      </c>
      <c r="F421" s="234" t="s">
        <v>699</v>
      </c>
      <c r="G421" s="231"/>
      <c r="H421" s="235">
        <v>1.1850000000000001</v>
      </c>
      <c r="I421" s="236"/>
      <c r="J421" s="231"/>
      <c r="K421" s="231"/>
      <c r="L421" s="237"/>
      <c r="M421" s="238"/>
      <c r="N421" s="239"/>
      <c r="O421" s="239"/>
      <c r="P421" s="239"/>
      <c r="Q421" s="239"/>
      <c r="R421" s="239"/>
      <c r="S421" s="239"/>
      <c r="T421" s="24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1" t="s">
        <v>140</v>
      </c>
      <c r="AU421" s="241" t="s">
        <v>86</v>
      </c>
      <c r="AV421" s="13" t="s">
        <v>86</v>
      </c>
      <c r="AW421" s="13" t="s">
        <v>32</v>
      </c>
      <c r="AX421" s="13" t="s">
        <v>76</v>
      </c>
      <c r="AY421" s="241" t="s">
        <v>131</v>
      </c>
    </row>
    <row r="422" s="14" customFormat="1">
      <c r="A422" s="14"/>
      <c r="B422" s="242"/>
      <c r="C422" s="243"/>
      <c r="D422" s="232" t="s">
        <v>140</v>
      </c>
      <c r="E422" s="244" t="s">
        <v>1</v>
      </c>
      <c r="F422" s="245" t="s">
        <v>145</v>
      </c>
      <c r="G422" s="243"/>
      <c r="H422" s="246">
        <v>2.3449999999999998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140</v>
      </c>
      <c r="AU422" s="252" t="s">
        <v>86</v>
      </c>
      <c r="AV422" s="14" t="s">
        <v>138</v>
      </c>
      <c r="AW422" s="14" t="s">
        <v>32</v>
      </c>
      <c r="AX422" s="14" t="s">
        <v>84</v>
      </c>
      <c r="AY422" s="252" t="s">
        <v>131</v>
      </c>
    </row>
    <row r="423" s="2" customFormat="1" ht="24.15" customHeight="1">
      <c r="A423" s="39"/>
      <c r="B423" s="40"/>
      <c r="C423" s="216" t="s">
        <v>700</v>
      </c>
      <c r="D423" s="216" t="s">
        <v>134</v>
      </c>
      <c r="E423" s="217" t="s">
        <v>701</v>
      </c>
      <c r="F423" s="218" t="s">
        <v>702</v>
      </c>
      <c r="G423" s="219" t="s">
        <v>137</v>
      </c>
      <c r="H423" s="220">
        <v>2.3450000000000002</v>
      </c>
      <c r="I423" s="221"/>
      <c r="J423" s="222">
        <f>ROUND(I423*H423,2)</f>
        <v>0</v>
      </c>
      <c r="K423" s="223"/>
      <c r="L423" s="45"/>
      <c r="M423" s="224" t="s">
        <v>1</v>
      </c>
      <c r="N423" s="225" t="s">
        <v>41</v>
      </c>
      <c r="O423" s="92"/>
      <c r="P423" s="226">
        <f>O423*H423</f>
        <v>0</v>
      </c>
      <c r="Q423" s="226">
        <v>0.00012</v>
      </c>
      <c r="R423" s="226">
        <f>Q423*H423</f>
        <v>0.00028140000000000001</v>
      </c>
      <c r="S423" s="226">
        <v>0</v>
      </c>
      <c r="T423" s="227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8" t="s">
        <v>228</v>
      </c>
      <c r="AT423" s="228" t="s">
        <v>134</v>
      </c>
      <c r="AU423" s="228" t="s">
        <v>86</v>
      </c>
      <c r="AY423" s="18" t="s">
        <v>131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8" t="s">
        <v>84</v>
      </c>
      <c r="BK423" s="229">
        <f>ROUND(I423*H423,2)</f>
        <v>0</v>
      </c>
      <c r="BL423" s="18" t="s">
        <v>228</v>
      </c>
      <c r="BM423" s="228" t="s">
        <v>703</v>
      </c>
    </row>
    <row r="424" s="2" customFormat="1" ht="24.15" customHeight="1">
      <c r="A424" s="39"/>
      <c r="B424" s="40"/>
      <c r="C424" s="216" t="s">
        <v>704</v>
      </c>
      <c r="D424" s="216" t="s">
        <v>134</v>
      </c>
      <c r="E424" s="217" t="s">
        <v>705</v>
      </c>
      <c r="F424" s="218" t="s">
        <v>706</v>
      </c>
      <c r="G424" s="219" t="s">
        <v>137</v>
      </c>
      <c r="H424" s="220">
        <v>2.3450000000000002</v>
      </c>
      <c r="I424" s="221"/>
      <c r="J424" s="222">
        <f>ROUND(I424*H424,2)</f>
        <v>0</v>
      </c>
      <c r="K424" s="223"/>
      <c r="L424" s="45"/>
      <c r="M424" s="224" t="s">
        <v>1</v>
      </c>
      <c r="N424" s="225" t="s">
        <v>41</v>
      </c>
      <c r="O424" s="92"/>
      <c r="P424" s="226">
        <f>O424*H424</f>
        <v>0</v>
      </c>
      <c r="Q424" s="226">
        <v>0.00012</v>
      </c>
      <c r="R424" s="226">
        <f>Q424*H424</f>
        <v>0.00028140000000000001</v>
      </c>
      <c r="S424" s="226">
        <v>0</v>
      </c>
      <c r="T424" s="227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8" t="s">
        <v>228</v>
      </c>
      <c r="AT424" s="228" t="s">
        <v>134</v>
      </c>
      <c r="AU424" s="228" t="s">
        <v>86</v>
      </c>
      <c r="AY424" s="18" t="s">
        <v>131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18" t="s">
        <v>84</v>
      </c>
      <c r="BK424" s="229">
        <f>ROUND(I424*H424,2)</f>
        <v>0</v>
      </c>
      <c r="BL424" s="18" t="s">
        <v>228</v>
      </c>
      <c r="BM424" s="228" t="s">
        <v>707</v>
      </c>
    </row>
    <row r="425" s="2" customFormat="1" ht="16.5" customHeight="1">
      <c r="A425" s="39"/>
      <c r="B425" s="40"/>
      <c r="C425" s="216" t="s">
        <v>708</v>
      </c>
      <c r="D425" s="216" t="s">
        <v>134</v>
      </c>
      <c r="E425" s="217" t="s">
        <v>709</v>
      </c>
      <c r="F425" s="218" t="s">
        <v>710</v>
      </c>
      <c r="G425" s="219" t="s">
        <v>137</v>
      </c>
      <c r="H425" s="220">
        <v>5</v>
      </c>
      <c r="I425" s="221"/>
      <c r="J425" s="222">
        <f>ROUND(I425*H425,2)</f>
        <v>0</v>
      </c>
      <c r="K425" s="223"/>
      <c r="L425" s="45"/>
      <c r="M425" s="224" t="s">
        <v>1</v>
      </c>
      <c r="N425" s="225" t="s">
        <v>41</v>
      </c>
      <c r="O425" s="92"/>
      <c r="P425" s="226">
        <f>O425*H425</f>
        <v>0</v>
      </c>
      <c r="Q425" s="226">
        <v>0</v>
      </c>
      <c r="R425" s="226">
        <f>Q425*H425</f>
        <v>0</v>
      </c>
      <c r="S425" s="226">
        <v>0</v>
      </c>
      <c r="T425" s="227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8" t="s">
        <v>228</v>
      </c>
      <c r="AT425" s="228" t="s">
        <v>134</v>
      </c>
      <c r="AU425" s="228" t="s">
        <v>86</v>
      </c>
      <c r="AY425" s="18" t="s">
        <v>131</v>
      </c>
      <c r="BE425" s="229">
        <f>IF(N425="základní",J425,0)</f>
        <v>0</v>
      </c>
      <c r="BF425" s="229">
        <f>IF(N425="snížená",J425,0)</f>
        <v>0</v>
      </c>
      <c r="BG425" s="229">
        <f>IF(N425="zákl. přenesená",J425,0)</f>
        <v>0</v>
      </c>
      <c r="BH425" s="229">
        <f>IF(N425="sníž. přenesená",J425,0)</f>
        <v>0</v>
      </c>
      <c r="BI425" s="229">
        <f>IF(N425="nulová",J425,0)</f>
        <v>0</v>
      </c>
      <c r="BJ425" s="18" t="s">
        <v>84</v>
      </c>
      <c r="BK425" s="229">
        <f>ROUND(I425*H425,2)</f>
        <v>0</v>
      </c>
      <c r="BL425" s="18" t="s">
        <v>228</v>
      </c>
      <c r="BM425" s="228" t="s">
        <v>711</v>
      </c>
    </row>
    <row r="426" s="15" customFormat="1">
      <c r="A426" s="15"/>
      <c r="B426" s="253"/>
      <c r="C426" s="254"/>
      <c r="D426" s="232" t="s">
        <v>140</v>
      </c>
      <c r="E426" s="255" t="s">
        <v>1</v>
      </c>
      <c r="F426" s="256" t="s">
        <v>712</v>
      </c>
      <c r="G426" s="254"/>
      <c r="H426" s="255" t="s">
        <v>1</v>
      </c>
      <c r="I426" s="257"/>
      <c r="J426" s="254"/>
      <c r="K426" s="254"/>
      <c r="L426" s="258"/>
      <c r="M426" s="259"/>
      <c r="N426" s="260"/>
      <c r="O426" s="260"/>
      <c r="P426" s="260"/>
      <c r="Q426" s="260"/>
      <c r="R426" s="260"/>
      <c r="S426" s="260"/>
      <c r="T426" s="261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2" t="s">
        <v>140</v>
      </c>
      <c r="AU426" s="262" t="s">
        <v>86</v>
      </c>
      <c r="AV426" s="15" t="s">
        <v>84</v>
      </c>
      <c r="AW426" s="15" t="s">
        <v>32</v>
      </c>
      <c r="AX426" s="15" t="s">
        <v>76</v>
      </c>
      <c r="AY426" s="262" t="s">
        <v>131</v>
      </c>
    </row>
    <row r="427" s="13" customFormat="1">
      <c r="A427" s="13"/>
      <c r="B427" s="230"/>
      <c r="C427" s="231"/>
      <c r="D427" s="232" t="s">
        <v>140</v>
      </c>
      <c r="E427" s="233" t="s">
        <v>1</v>
      </c>
      <c r="F427" s="234" t="s">
        <v>158</v>
      </c>
      <c r="G427" s="231"/>
      <c r="H427" s="235">
        <v>5</v>
      </c>
      <c r="I427" s="236"/>
      <c r="J427" s="231"/>
      <c r="K427" s="231"/>
      <c r="L427" s="237"/>
      <c r="M427" s="238"/>
      <c r="N427" s="239"/>
      <c r="O427" s="239"/>
      <c r="P427" s="239"/>
      <c r="Q427" s="239"/>
      <c r="R427" s="239"/>
      <c r="S427" s="239"/>
      <c r="T427" s="24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1" t="s">
        <v>140</v>
      </c>
      <c r="AU427" s="241" t="s">
        <v>86</v>
      </c>
      <c r="AV427" s="13" t="s">
        <v>86</v>
      </c>
      <c r="AW427" s="13" t="s">
        <v>32</v>
      </c>
      <c r="AX427" s="13" t="s">
        <v>84</v>
      </c>
      <c r="AY427" s="241" t="s">
        <v>131</v>
      </c>
    </row>
    <row r="428" s="2" customFormat="1" ht="24.15" customHeight="1">
      <c r="A428" s="39"/>
      <c r="B428" s="40"/>
      <c r="C428" s="216" t="s">
        <v>713</v>
      </c>
      <c r="D428" s="216" t="s">
        <v>134</v>
      </c>
      <c r="E428" s="217" t="s">
        <v>714</v>
      </c>
      <c r="F428" s="218" t="s">
        <v>715</v>
      </c>
      <c r="G428" s="219" t="s">
        <v>137</v>
      </c>
      <c r="H428" s="220">
        <v>5</v>
      </c>
      <c r="I428" s="221"/>
      <c r="J428" s="222">
        <f>ROUND(I428*H428,2)</f>
        <v>0</v>
      </c>
      <c r="K428" s="223"/>
      <c r="L428" s="45"/>
      <c r="M428" s="224" t="s">
        <v>1</v>
      </c>
      <c r="N428" s="225" t="s">
        <v>41</v>
      </c>
      <c r="O428" s="92"/>
      <c r="P428" s="226">
        <f>O428*H428</f>
        <v>0</v>
      </c>
      <c r="Q428" s="226">
        <v>0.00010000000000000001</v>
      </c>
      <c r="R428" s="226">
        <f>Q428*H428</f>
        <v>0.00050000000000000001</v>
      </c>
      <c r="S428" s="226">
        <v>0</v>
      </c>
      <c r="T428" s="22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8" t="s">
        <v>228</v>
      </c>
      <c r="AT428" s="228" t="s">
        <v>134</v>
      </c>
      <c r="AU428" s="228" t="s">
        <v>86</v>
      </c>
      <c r="AY428" s="18" t="s">
        <v>131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8" t="s">
        <v>84</v>
      </c>
      <c r="BK428" s="229">
        <f>ROUND(I428*H428,2)</f>
        <v>0</v>
      </c>
      <c r="BL428" s="18" t="s">
        <v>228</v>
      </c>
      <c r="BM428" s="228" t="s">
        <v>716</v>
      </c>
    </row>
    <row r="429" s="2" customFormat="1" ht="24.15" customHeight="1">
      <c r="A429" s="39"/>
      <c r="B429" s="40"/>
      <c r="C429" s="216" t="s">
        <v>717</v>
      </c>
      <c r="D429" s="216" t="s">
        <v>134</v>
      </c>
      <c r="E429" s="217" t="s">
        <v>718</v>
      </c>
      <c r="F429" s="218" t="s">
        <v>719</v>
      </c>
      <c r="G429" s="219" t="s">
        <v>137</v>
      </c>
      <c r="H429" s="220">
        <v>5</v>
      </c>
      <c r="I429" s="221"/>
      <c r="J429" s="222">
        <f>ROUND(I429*H429,2)</f>
        <v>0</v>
      </c>
      <c r="K429" s="223"/>
      <c r="L429" s="45"/>
      <c r="M429" s="224" t="s">
        <v>1</v>
      </c>
      <c r="N429" s="225" t="s">
        <v>41</v>
      </c>
      <c r="O429" s="92"/>
      <c r="P429" s="226">
        <f>O429*H429</f>
        <v>0</v>
      </c>
      <c r="Q429" s="226">
        <v>0.00072000000000000005</v>
      </c>
      <c r="R429" s="226">
        <f>Q429*H429</f>
        <v>0.0036000000000000003</v>
      </c>
      <c r="S429" s="226">
        <v>0</v>
      </c>
      <c r="T429" s="227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8" t="s">
        <v>228</v>
      </c>
      <c r="AT429" s="228" t="s">
        <v>134</v>
      </c>
      <c r="AU429" s="228" t="s">
        <v>86</v>
      </c>
      <c r="AY429" s="18" t="s">
        <v>131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8" t="s">
        <v>84</v>
      </c>
      <c r="BK429" s="229">
        <f>ROUND(I429*H429,2)</f>
        <v>0</v>
      </c>
      <c r="BL429" s="18" t="s">
        <v>228</v>
      </c>
      <c r="BM429" s="228" t="s">
        <v>720</v>
      </c>
    </row>
    <row r="430" s="12" customFormat="1" ht="22.8" customHeight="1">
      <c r="A430" s="12"/>
      <c r="B430" s="200"/>
      <c r="C430" s="201"/>
      <c r="D430" s="202" t="s">
        <v>75</v>
      </c>
      <c r="E430" s="214" t="s">
        <v>721</v>
      </c>
      <c r="F430" s="214" t="s">
        <v>722</v>
      </c>
      <c r="G430" s="201"/>
      <c r="H430" s="201"/>
      <c r="I430" s="204"/>
      <c r="J430" s="215">
        <f>BK430</f>
        <v>0</v>
      </c>
      <c r="K430" s="201"/>
      <c r="L430" s="206"/>
      <c r="M430" s="207"/>
      <c r="N430" s="208"/>
      <c r="O430" s="208"/>
      <c r="P430" s="209">
        <f>SUM(P431:P447)</f>
        <v>0</v>
      </c>
      <c r="Q430" s="208"/>
      <c r="R430" s="209">
        <f>SUM(R431:R447)</f>
        <v>0.064920800000000001</v>
      </c>
      <c r="S430" s="208"/>
      <c r="T430" s="210">
        <f>SUM(T431:T447)</f>
        <v>0.0028209999999999997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1" t="s">
        <v>86</v>
      </c>
      <c r="AT430" s="212" t="s">
        <v>75</v>
      </c>
      <c r="AU430" s="212" t="s">
        <v>84</v>
      </c>
      <c r="AY430" s="211" t="s">
        <v>131</v>
      </c>
      <c r="BK430" s="213">
        <f>SUM(BK431:BK447)</f>
        <v>0</v>
      </c>
    </row>
    <row r="431" s="2" customFormat="1" ht="16.5" customHeight="1">
      <c r="A431" s="39"/>
      <c r="B431" s="40"/>
      <c r="C431" s="216" t="s">
        <v>723</v>
      </c>
      <c r="D431" s="216" t="s">
        <v>134</v>
      </c>
      <c r="E431" s="217" t="s">
        <v>724</v>
      </c>
      <c r="F431" s="218" t="s">
        <v>725</v>
      </c>
      <c r="G431" s="219" t="s">
        <v>137</v>
      </c>
      <c r="H431" s="220">
        <v>9.0999999999999996</v>
      </c>
      <c r="I431" s="221"/>
      <c r="J431" s="222">
        <f>ROUND(I431*H431,2)</f>
        <v>0</v>
      </c>
      <c r="K431" s="223"/>
      <c r="L431" s="45"/>
      <c r="M431" s="224" t="s">
        <v>1</v>
      </c>
      <c r="N431" s="225" t="s">
        <v>41</v>
      </c>
      <c r="O431" s="92"/>
      <c r="P431" s="226">
        <f>O431*H431</f>
        <v>0</v>
      </c>
      <c r="Q431" s="226">
        <v>0.001</v>
      </c>
      <c r="R431" s="226">
        <f>Q431*H431</f>
        <v>0.0091000000000000004</v>
      </c>
      <c r="S431" s="226">
        <v>0.00031</v>
      </c>
      <c r="T431" s="227">
        <f>S431*H431</f>
        <v>0.0028209999999999997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8" t="s">
        <v>228</v>
      </c>
      <c r="AT431" s="228" t="s">
        <v>134</v>
      </c>
      <c r="AU431" s="228" t="s">
        <v>86</v>
      </c>
      <c r="AY431" s="18" t="s">
        <v>131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8" t="s">
        <v>84</v>
      </c>
      <c r="BK431" s="229">
        <f>ROUND(I431*H431,2)</f>
        <v>0</v>
      </c>
      <c r="BL431" s="18" t="s">
        <v>228</v>
      </c>
      <c r="BM431" s="228" t="s">
        <v>726</v>
      </c>
    </row>
    <row r="432" s="15" customFormat="1">
      <c r="A432" s="15"/>
      <c r="B432" s="253"/>
      <c r="C432" s="254"/>
      <c r="D432" s="232" t="s">
        <v>140</v>
      </c>
      <c r="E432" s="255" t="s">
        <v>1</v>
      </c>
      <c r="F432" s="256" t="s">
        <v>727</v>
      </c>
      <c r="G432" s="254"/>
      <c r="H432" s="255" t="s">
        <v>1</v>
      </c>
      <c r="I432" s="257"/>
      <c r="J432" s="254"/>
      <c r="K432" s="254"/>
      <c r="L432" s="258"/>
      <c r="M432" s="259"/>
      <c r="N432" s="260"/>
      <c r="O432" s="260"/>
      <c r="P432" s="260"/>
      <c r="Q432" s="260"/>
      <c r="R432" s="260"/>
      <c r="S432" s="260"/>
      <c r="T432" s="261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2" t="s">
        <v>140</v>
      </c>
      <c r="AU432" s="262" t="s">
        <v>86</v>
      </c>
      <c r="AV432" s="15" t="s">
        <v>84</v>
      </c>
      <c r="AW432" s="15" t="s">
        <v>32</v>
      </c>
      <c r="AX432" s="15" t="s">
        <v>76</v>
      </c>
      <c r="AY432" s="262" t="s">
        <v>131</v>
      </c>
    </row>
    <row r="433" s="13" customFormat="1">
      <c r="A433" s="13"/>
      <c r="B433" s="230"/>
      <c r="C433" s="231"/>
      <c r="D433" s="232" t="s">
        <v>140</v>
      </c>
      <c r="E433" s="233" t="s">
        <v>1</v>
      </c>
      <c r="F433" s="234" t="s">
        <v>223</v>
      </c>
      <c r="G433" s="231"/>
      <c r="H433" s="235">
        <v>9.0999999999999996</v>
      </c>
      <c r="I433" s="236"/>
      <c r="J433" s="231"/>
      <c r="K433" s="231"/>
      <c r="L433" s="237"/>
      <c r="M433" s="238"/>
      <c r="N433" s="239"/>
      <c r="O433" s="239"/>
      <c r="P433" s="239"/>
      <c r="Q433" s="239"/>
      <c r="R433" s="239"/>
      <c r="S433" s="239"/>
      <c r="T433" s="24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1" t="s">
        <v>140</v>
      </c>
      <c r="AU433" s="241" t="s">
        <v>86</v>
      </c>
      <c r="AV433" s="13" t="s">
        <v>86</v>
      </c>
      <c r="AW433" s="13" t="s">
        <v>32</v>
      </c>
      <c r="AX433" s="13" t="s">
        <v>84</v>
      </c>
      <c r="AY433" s="241" t="s">
        <v>131</v>
      </c>
    </row>
    <row r="434" s="2" customFormat="1" ht="24.15" customHeight="1">
      <c r="A434" s="39"/>
      <c r="B434" s="40"/>
      <c r="C434" s="216" t="s">
        <v>728</v>
      </c>
      <c r="D434" s="216" t="s">
        <v>134</v>
      </c>
      <c r="E434" s="217" t="s">
        <v>729</v>
      </c>
      <c r="F434" s="218" t="s">
        <v>730</v>
      </c>
      <c r="G434" s="219" t="s">
        <v>137</v>
      </c>
      <c r="H434" s="220">
        <v>87.219999999999999</v>
      </c>
      <c r="I434" s="221"/>
      <c r="J434" s="222">
        <f>ROUND(I434*H434,2)</f>
        <v>0</v>
      </c>
      <c r="K434" s="223"/>
      <c r="L434" s="45"/>
      <c r="M434" s="224" t="s">
        <v>1</v>
      </c>
      <c r="N434" s="225" t="s">
        <v>41</v>
      </c>
      <c r="O434" s="92"/>
      <c r="P434" s="226">
        <f>O434*H434</f>
        <v>0</v>
      </c>
      <c r="Q434" s="226">
        <v>0.00021000000000000001</v>
      </c>
      <c r="R434" s="226">
        <f>Q434*H434</f>
        <v>0.018316200000000001</v>
      </c>
      <c r="S434" s="226">
        <v>0</v>
      </c>
      <c r="T434" s="22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8" t="s">
        <v>228</v>
      </c>
      <c r="AT434" s="228" t="s">
        <v>134</v>
      </c>
      <c r="AU434" s="228" t="s">
        <v>86</v>
      </c>
      <c r="AY434" s="18" t="s">
        <v>131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18" t="s">
        <v>84</v>
      </c>
      <c r="BK434" s="229">
        <f>ROUND(I434*H434,2)</f>
        <v>0</v>
      </c>
      <c r="BL434" s="18" t="s">
        <v>228</v>
      </c>
      <c r="BM434" s="228" t="s">
        <v>731</v>
      </c>
    </row>
    <row r="435" s="15" customFormat="1">
      <c r="A435" s="15"/>
      <c r="B435" s="253"/>
      <c r="C435" s="254"/>
      <c r="D435" s="232" t="s">
        <v>140</v>
      </c>
      <c r="E435" s="255" t="s">
        <v>1</v>
      </c>
      <c r="F435" s="256" t="s">
        <v>732</v>
      </c>
      <c r="G435" s="254"/>
      <c r="H435" s="255" t="s">
        <v>1</v>
      </c>
      <c r="I435" s="257"/>
      <c r="J435" s="254"/>
      <c r="K435" s="254"/>
      <c r="L435" s="258"/>
      <c r="M435" s="259"/>
      <c r="N435" s="260"/>
      <c r="O435" s="260"/>
      <c r="P435" s="260"/>
      <c r="Q435" s="260"/>
      <c r="R435" s="260"/>
      <c r="S435" s="260"/>
      <c r="T435" s="261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62" t="s">
        <v>140</v>
      </c>
      <c r="AU435" s="262" t="s">
        <v>86</v>
      </c>
      <c r="AV435" s="15" t="s">
        <v>84</v>
      </c>
      <c r="AW435" s="15" t="s">
        <v>32</v>
      </c>
      <c r="AX435" s="15" t="s">
        <v>76</v>
      </c>
      <c r="AY435" s="262" t="s">
        <v>131</v>
      </c>
    </row>
    <row r="436" s="13" customFormat="1">
      <c r="A436" s="13"/>
      <c r="B436" s="230"/>
      <c r="C436" s="231"/>
      <c r="D436" s="232" t="s">
        <v>140</v>
      </c>
      <c r="E436" s="233" t="s">
        <v>1</v>
      </c>
      <c r="F436" s="234" t="s">
        <v>313</v>
      </c>
      <c r="G436" s="231"/>
      <c r="H436" s="235">
        <v>10.5</v>
      </c>
      <c r="I436" s="236"/>
      <c r="J436" s="231"/>
      <c r="K436" s="231"/>
      <c r="L436" s="237"/>
      <c r="M436" s="238"/>
      <c r="N436" s="239"/>
      <c r="O436" s="239"/>
      <c r="P436" s="239"/>
      <c r="Q436" s="239"/>
      <c r="R436" s="239"/>
      <c r="S436" s="239"/>
      <c r="T436" s="24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1" t="s">
        <v>140</v>
      </c>
      <c r="AU436" s="241" t="s">
        <v>86</v>
      </c>
      <c r="AV436" s="13" t="s">
        <v>86</v>
      </c>
      <c r="AW436" s="13" t="s">
        <v>32</v>
      </c>
      <c r="AX436" s="13" t="s">
        <v>76</v>
      </c>
      <c r="AY436" s="241" t="s">
        <v>131</v>
      </c>
    </row>
    <row r="437" s="15" customFormat="1">
      <c r="A437" s="15"/>
      <c r="B437" s="253"/>
      <c r="C437" s="254"/>
      <c r="D437" s="232" t="s">
        <v>140</v>
      </c>
      <c r="E437" s="255" t="s">
        <v>1</v>
      </c>
      <c r="F437" s="256" t="s">
        <v>232</v>
      </c>
      <c r="G437" s="254"/>
      <c r="H437" s="255" t="s">
        <v>1</v>
      </c>
      <c r="I437" s="257"/>
      <c r="J437" s="254"/>
      <c r="K437" s="254"/>
      <c r="L437" s="258"/>
      <c r="M437" s="259"/>
      <c r="N437" s="260"/>
      <c r="O437" s="260"/>
      <c r="P437" s="260"/>
      <c r="Q437" s="260"/>
      <c r="R437" s="260"/>
      <c r="S437" s="260"/>
      <c r="T437" s="261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2" t="s">
        <v>140</v>
      </c>
      <c r="AU437" s="262" t="s">
        <v>86</v>
      </c>
      <c r="AV437" s="15" t="s">
        <v>84</v>
      </c>
      <c r="AW437" s="15" t="s">
        <v>32</v>
      </c>
      <c r="AX437" s="15" t="s">
        <v>76</v>
      </c>
      <c r="AY437" s="262" t="s">
        <v>131</v>
      </c>
    </row>
    <row r="438" s="13" customFormat="1">
      <c r="A438" s="13"/>
      <c r="B438" s="230"/>
      <c r="C438" s="231"/>
      <c r="D438" s="232" t="s">
        <v>140</v>
      </c>
      <c r="E438" s="233" t="s">
        <v>1</v>
      </c>
      <c r="F438" s="234" t="s">
        <v>233</v>
      </c>
      <c r="G438" s="231"/>
      <c r="H438" s="235">
        <v>33.799999999999997</v>
      </c>
      <c r="I438" s="236"/>
      <c r="J438" s="231"/>
      <c r="K438" s="231"/>
      <c r="L438" s="237"/>
      <c r="M438" s="238"/>
      <c r="N438" s="239"/>
      <c r="O438" s="239"/>
      <c r="P438" s="239"/>
      <c r="Q438" s="239"/>
      <c r="R438" s="239"/>
      <c r="S438" s="239"/>
      <c r="T438" s="24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1" t="s">
        <v>140</v>
      </c>
      <c r="AU438" s="241" t="s">
        <v>86</v>
      </c>
      <c r="AV438" s="13" t="s">
        <v>86</v>
      </c>
      <c r="AW438" s="13" t="s">
        <v>32</v>
      </c>
      <c r="AX438" s="13" t="s">
        <v>76</v>
      </c>
      <c r="AY438" s="241" t="s">
        <v>131</v>
      </c>
    </row>
    <row r="439" s="15" customFormat="1">
      <c r="A439" s="15"/>
      <c r="B439" s="253"/>
      <c r="C439" s="254"/>
      <c r="D439" s="232" t="s">
        <v>140</v>
      </c>
      <c r="E439" s="255" t="s">
        <v>1</v>
      </c>
      <c r="F439" s="256" t="s">
        <v>237</v>
      </c>
      <c r="G439" s="254"/>
      <c r="H439" s="255" t="s">
        <v>1</v>
      </c>
      <c r="I439" s="257"/>
      <c r="J439" s="254"/>
      <c r="K439" s="254"/>
      <c r="L439" s="258"/>
      <c r="M439" s="259"/>
      <c r="N439" s="260"/>
      <c r="O439" s="260"/>
      <c r="P439" s="260"/>
      <c r="Q439" s="260"/>
      <c r="R439" s="260"/>
      <c r="S439" s="260"/>
      <c r="T439" s="261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2" t="s">
        <v>140</v>
      </c>
      <c r="AU439" s="262" t="s">
        <v>86</v>
      </c>
      <c r="AV439" s="15" t="s">
        <v>84</v>
      </c>
      <c r="AW439" s="15" t="s">
        <v>32</v>
      </c>
      <c r="AX439" s="15" t="s">
        <v>76</v>
      </c>
      <c r="AY439" s="262" t="s">
        <v>131</v>
      </c>
    </row>
    <row r="440" s="13" customFormat="1">
      <c r="A440" s="13"/>
      <c r="B440" s="230"/>
      <c r="C440" s="231"/>
      <c r="D440" s="232" t="s">
        <v>140</v>
      </c>
      <c r="E440" s="233" t="s">
        <v>1</v>
      </c>
      <c r="F440" s="234" t="s">
        <v>238</v>
      </c>
      <c r="G440" s="231"/>
      <c r="H440" s="235">
        <v>42.920000000000002</v>
      </c>
      <c r="I440" s="236"/>
      <c r="J440" s="231"/>
      <c r="K440" s="231"/>
      <c r="L440" s="237"/>
      <c r="M440" s="238"/>
      <c r="N440" s="239"/>
      <c r="O440" s="239"/>
      <c r="P440" s="239"/>
      <c r="Q440" s="239"/>
      <c r="R440" s="239"/>
      <c r="S440" s="239"/>
      <c r="T440" s="24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1" t="s">
        <v>140</v>
      </c>
      <c r="AU440" s="241" t="s">
        <v>86</v>
      </c>
      <c r="AV440" s="13" t="s">
        <v>86</v>
      </c>
      <c r="AW440" s="13" t="s">
        <v>32</v>
      </c>
      <c r="AX440" s="13" t="s">
        <v>76</v>
      </c>
      <c r="AY440" s="241" t="s">
        <v>131</v>
      </c>
    </row>
    <row r="441" s="14" customFormat="1">
      <c r="A441" s="14"/>
      <c r="B441" s="242"/>
      <c r="C441" s="243"/>
      <c r="D441" s="232" t="s">
        <v>140</v>
      </c>
      <c r="E441" s="244" t="s">
        <v>1</v>
      </c>
      <c r="F441" s="245" t="s">
        <v>145</v>
      </c>
      <c r="G441" s="243"/>
      <c r="H441" s="246">
        <v>87.219999999999999</v>
      </c>
      <c r="I441" s="247"/>
      <c r="J441" s="243"/>
      <c r="K441" s="243"/>
      <c r="L441" s="248"/>
      <c r="M441" s="249"/>
      <c r="N441" s="250"/>
      <c r="O441" s="250"/>
      <c r="P441" s="250"/>
      <c r="Q441" s="250"/>
      <c r="R441" s="250"/>
      <c r="S441" s="250"/>
      <c r="T441" s="25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2" t="s">
        <v>140</v>
      </c>
      <c r="AU441" s="252" t="s">
        <v>86</v>
      </c>
      <c r="AV441" s="14" t="s">
        <v>138</v>
      </c>
      <c r="AW441" s="14" t="s">
        <v>32</v>
      </c>
      <c r="AX441" s="14" t="s">
        <v>84</v>
      </c>
      <c r="AY441" s="252" t="s">
        <v>131</v>
      </c>
    </row>
    <row r="442" s="2" customFormat="1" ht="24.15" customHeight="1">
      <c r="A442" s="39"/>
      <c r="B442" s="40"/>
      <c r="C442" s="216" t="s">
        <v>733</v>
      </c>
      <c r="D442" s="216" t="s">
        <v>134</v>
      </c>
      <c r="E442" s="217" t="s">
        <v>734</v>
      </c>
      <c r="F442" s="218" t="s">
        <v>735</v>
      </c>
      <c r="G442" s="219" t="s">
        <v>137</v>
      </c>
      <c r="H442" s="220">
        <v>87.219999999999999</v>
      </c>
      <c r="I442" s="221"/>
      <c r="J442" s="222">
        <f>ROUND(I442*H442,2)</f>
        <v>0</v>
      </c>
      <c r="K442" s="223"/>
      <c r="L442" s="45"/>
      <c r="M442" s="224" t="s">
        <v>1</v>
      </c>
      <c r="N442" s="225" t="s">
        <v>41</v>
      </c>
      <c r="O442" s="92"/>
      <c r="P442" s="226">
        <f>O442*H442</f>
        <v>0</v>
      </c>
      <c r="Q442" s="226">
        <v>0.00013999999999999999</v>
      </c>
      <c r="R442" s="226">
        <f>Q442*H442</f>
        <v>0.012210799999999999</v>
      </c>
      <c r="S442" s="226">
        <v>0</v>
      </c>
      <c r="T442" s="22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8" t="s">
        <v>228</v>
      </c>
      <c r="AT442" s="228" t="s">
        <v>134</v>
      </c>
      <c r="AU442" s="228" t="s">
        <v>86</v>
      </c>
      <c r="AY442" s="18" t="s">
        <v>131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8" t="s">
        <v>84</v>
      </c>
      <c r="BK442" s="229">
        <f>ROUND(I442*H442,2)</f>
        <v>0</v>
      </c>
      <c r="BL442" s="18" t="s">
        <v>228</v>
      </c>
      <c r="BM442" s="228" t="s">
        <v>736</v>
      </c>
    </row>
    <row r="443" s="15" customFormat="1">
      <c r="A443" s="15"/>
      <c r="B443" s="253"/>
      <c r="C443" s="254"/>
      <c r="D443" s="232" t="s">
        <v>140</v>
      </c>
      <c r="E443" s="255" t="s">
        <v>1</v>
      </c>
      <c r="F443" s="256" t="s">
        <v>737</v>
      </c>
      <c r="G443" s="254"/>
      <c r="H443" s="255" t="s">
        <v>1</v>
      </c>
      <c r="I443" s="257"/>
      <c r="J443" s="254"/>
      <c r="K443" s="254"/>
      <c r="L443" s="258"/>
      <c r="M443" s="259"/>
      <c r="N443" s="260"/>
      <c r="O443" s="260"/>
      <c r="P443" s="260"/>
      <c r="Q443" s="260"/>
      <c r="R443" s="260"/>
      <c r="S443" s="260"/>
      <c r="T443" s="261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2" t="s">
        <v>140</v>
      </c>
      <c r="AU443" s="262" t="s">
        <v>86</v>
      </c>
      <c r="AV443" s="15" t="s">
        <v>84</v>
      </c>
      <c r="AW443" s="15" t="s">
        <v>32</v>
      </c>
      <c r="AX443" s="15" t="s">
        <v>76</v>
      </c>
      <c r="AY443" s="262" t="s">
        <v>131</v>
      </c>
    </row>
    <row r="444" s="13" customFormat="1">
      <c r="A444" s="13"/>
      <c r="B444" s="230"/>
      <c r="C444" s="231"/>
      <c r="D444" s="232" t="s">
        <v>140</v>
      </c>
      <c r="E444" s="233" t="s">
        <v>1</v>
      </c>
      <c r="F444" s="234" t="s">
        <v>738</v>
      </c>
      <c r="G444" s="231"/>
      <c r="H444" s="235">
        <v>87.219999999999999</v>
      </c>
      <c r="I444" s="236"/>
      <c r="J444" s="231"/>
      <c r="K444" s="231"/>
      <c r="L444" s="237"/>
      <c r="M444" s="238"/>
      <c r="N444" s="239"/>
      <c r="O444" s="239"/>
      <c r="P444" s="239"/>
      <c r="Q444" s="239"/>
      <c r="R444" s="239"/>
      <c r="S444" s="239"/>
      <c r="T444" s="24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1" t="s">
        <v>140</v>
      </c>
      <c r="AU444" s="241" t="s">
        <v>86</v>
      </c>
      <c r="AV444" s="13" t="s">
        <v>86</v>
      </c>
      <c r="AW444" s="13" t="s">
        <v>32</v>
      </c>
      <c r="AX444" s="13" t="s">
        <v>84</v>
      </c>
      <c r="AY444" s="241" t="s">
        <v>131</v>
      </c>
    </row>
    <row r="445" s="2" customFormat="1" ht="24.15" customHeight="1">
      <c r="A445" s="39"/>
      <c r="B445" s="40"/>
      <c r="C445" s="216" t="s">
        <v>739</v>
      </c>
      <c r="D445" s="216" t="s">
        <v>134</v>
      </c>
      <c r="E445" s="217" t="s">
        <v>740</v>
      </c>
      <c r="F445" s="218" t="s">
        <v>741</v>
      </c>
      <c r="G445" s="219" t="s">
        <v>137</v>
      </c>
      <c r="H445" s="220">
        <v>87.219999999999999</v>
      </c>
      <c r="I445" s="221"/>
      <c r="J445" s="222">
        <f>ROUND(I445*H445,2)</f>
        <v>0</v>
      </c>
      <c r="K445" s="223"/>
      <c r="L445" s="45"/>
      <c r="M445" s="224" t="s">
        <v>1</v>
      </c>
      <c r="N445" s="225" t="s">
        <v>41</v>
      </c>
      <c r="O445" s="92"/>
      <c r="P445" s="226">
        <f>O445*H445</f>
        <v>0</v>
      </c>
      <c r="Q445" s="226">
        <v>0.00029</v>
      </c>
      <c r="R445" s="226">
        <f>Q445*H445</f>
        <v>0.025293799999999998</v>
      </c>
      <c r="S445" s="226">
        <v>0</v>
      </c>
      <c r="T445" s="227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8" t="s">
        <v>228</v>
      </c>
      <c r="AT445" s="228" t="s">
        <v>134</v>
      </c>
      <c r="AU445" s="228" t="s">
        <v>86</v>
      </c>
      <c r="AY445" s="18" t="s">
        <v>131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8" t="s">
        <v>84</v>
      </c>
      <c r="BK445" s="229">
        <f>ROUND(I445*H445,2)</f>
        <v>0</v>
      </c>
      <c r="BL445" s="18" t="s">
        <v>228</v>
      </c>
      <c r="BM445" s="228" t="s">
        <v>742</v>
      </c>
    </row>
    <row r="446" s="15" customFormat="1">
      <c r="A446" s="15"/>
      <c r="B446" s="253"/>
      <c r="C446" s="254"/>
      <c r="D446" s="232" t="s">
        <v>140</v>
      </c>
      <c r="E446" s="255" t="s">
        <v>1</v>
      </c>
      <c r="F446" s="256" t="s">
        <v>743</v>
      </c>
      <c r="G446" s="254"/>
      <c r="H446" s="255" t="s">
        <v>1</v>
      </c>
      <c r="I446" s="257"/>
      <c r="J446" s="254"/>
      <c r="K446" s="254"/>
      <c r="L446" s="258"/>
      <c r="M446" s="259"/>
      <c r="N446" s="260"/>
      <c r="O446" s="260"/>
      <c r="P446" s="260"/>
      <c r="Q446" s="260"/>
      <c r="R446" s="260"/>
      <c r="S446" s="260"/>
      <c r="T446" s="261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2" t="s">
        <v>140</v>
      </c>
      <c r="AU446" s="262" t="s">
        <v>86</v>
      </c>
      <c r="AV446" s="15" t="s">
        <v>84</v>
      </c>
      <c r="AW446" s="15" t="s">
        <v>32</v>
      </c>
      <c r="AX446" s="15" t="s">
        <v>76</v>
      </c>
      <c r="AY446" s="262" t="s">
        <v>131</v>
      </c>
    </row>
    <row r="447" s="13" customFormat="1">
      <c r="A447" s="13"/>
      <c r="B447" s="230"/>
      <c r="C447" s="231"/>
      <c r="D447" s="232" t="s">
        <v>140</v>
      </c>
      <c r="E447" s="233" t="s">
        <v>1</v>
      </c>
      <c r="F447" s="234" t="s">
        <v>738</v>
      </c>
      <c r="G447" s="231"/>
      <c r="H447" s="235">
        <v>87.219999999999999</v>
      </c>
      <c r="I447" s="236"/>
      <c r="J447" s="231"/>
      <c r="K447" s="231"/>
      <c r="L447" s="237"/>
      <c r="M447" s="238"/>
      <c r="N447" s="239"/>
      <c r="O447" s="239"/>
      <c r="P447" s="239"/>
      <c r="Q447" s="239"/>
      <c r="R447" s="239"/>
      <c r="S447" s="239"/>
      <c r="T447" s="24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1" t="s">
        <v>140</v>
      </c>
      <c r="AU447" s="241" t="s">
        <v>86</v>
      </c>
      <c r="AV447" s="13" t="s">
        <v>86</v>
      </c>
      <c r="AW447" s="13" t="s">
        <v>32</v>
      </c>
      <c r="AX447" s="13" t="s">
        <v>84</v>
      </c>
      <c r="AY447" s="241" t="s">
        <v>131</v>
      </c>
    </row>
    <row r="448" s="12" customFormat="1" ht="25.92" customHeight="1">
      <c r="A448" s="12"/>
      <c r="B448" s="200"/>
      <c r="C448" s="201"/>
      <c r="D448" s="202" t="s">
        <v>75</v>
      </c>
      <c r="E448" s="203" t="s">
        <v>744</v>
      </c>
      <c r="F448" s="203" t="s">
        <v>745</v>
      </c>
      <c r="G448" s="201"/>
      <c r="H448" s="201"/>
      <c r="I448" s="204"/>
      <c r="J448" s="205">
        <f>BK448</f>
        <v>0</v>
      </c>
      <c r="K448" s="201"/>
      <c r="L448" s="206"/>
      <c r="M448" s="207"/>
      <c r="N448" s="208"/>
      <c r="O448" s="208"/>
      <c r="P448" s="209">
        <f>P449+P451+P453</f>
        <v>0</v>
      </c>
      <c r="Q448" s="208"/>
      <c r="R448" s="209">
        <f>R449+R451+R453</f>
        <v>0</v>
      </c>
      <c r="S448" s="208"/>
      <c r="T448" s="210">
        <f>T449+T451+T453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11" t="s">
        <v>158</v>
      </c>
      <c r="AT448" s="212" t="s">
        <v>75</v>
      </c>
      <c r="AU448" s="212" t="s">
        <v>76</v>
      </c>
      <c r="AY448" s="211" t="s">
        <v>131</v>
      </c>
      <c r="BK448" s="213">
        <f>BK449+BK451+BK453</f>
        <v>0</v>
      </c>
    </row>
    <row r="449" s="12" customFormat="1" ht="22.8" customHeight="1">
      <c r="A449" s="12"/>
      <c r="B449" s="200"/>
      <c r="C449" s="201"/>
      <c r="D449" s="202" t="s">
        <v>75</v>
      </c>
      <c r="E449" s="214" t="s">
        <v>746</v>
      </c>
      <c r="F449" s="214" t="s">
        <v>747</v>
      </c>
      <c r="G449" s="201"/>
      <c r="H449" s="201"/>
      <c r="I449" s="204"/>
      <c r="J449" s="215">
        <f>BK449</f>
        <v>0</v>
      </c>
      <c r="K449" s="201"/>
      <c r="L449" s="206"/>
      <c r="M449" s="207"/>
      <c r="N449" s="208"/>
      <c r="O449" s="208"/>
      <c r="P449" s="209">
        <f>P450</f>
        <v>0</v>
      </c>
      <c r="Q449" s="208"/>
      <c r="R449" s="209">
        <f>R450</f>
        <v>0</v>
      </c>
      <c r="S449" s="208"/>
      <c r="T449" s="210">
        <f>T450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1" t="s">
        <v>158</v>
      </c>
      <c r="AT449" s="212" t="s">
        <v>75</v>
      </c>
      <c r="AU449" s="212" t="s">
        <v>84</v>
      </c>
      <c r="AY449" s="211" t="s">
        <v>131</v>
      </c>
      <c r="BK449" s="213">
        <f>BK450</f>
        <v>0</v>
      </c>
    </row>
    <row r="450" s="2" customFormat="1" ht="16.5" customHeight="1">
      <c r="A450" s="39"/>
      <c r="B450" s="40"/>
      <c r="C450" s="216" t="s">
        <v>748</v>
      </c>
      <c r="D450" s="216" t="s">
        <v>134</v>
      </c>
      <c r="E450" s="217" t="s">
        <v>749</v>
      </c>
      <c r="F450" s="218" t="s">
        <v>750</v>
      </c>
      <c r="G450" s="219" t="s">
        <v>436</v>
      </c>
      <c r="H450" s="220">
        <v>1</v>
      </c>
      <c r="I450" s="221"/>
      <c r="J450" s="222">
        <f>ROUND(I450*H450,2)</f>
        <v>0</v>
      </c>
      <c r="K450" s="223"/>
      <c r="L450" s="45"/>
      <c r="M450" s="224" t="s">
        <v>1</v>
      </c>
      <c r="N450" s="225" t="s">
        <v>41</v>
      </c>
      <c r="O450" s="92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8" t="s">
        <v>751</v>
      </c>
      <c r="AT450" s="228" t="s">
        <v>134</v>
      </c>
      <c r="AU450" s="228" t="s">
        <v>86</v>
      </c>
      <c r="AY450" s="18" t="s">
        <v>131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8" t="s">
        <v>84</v>
      </c>
      <c r="BK450" s="229">
        <f>ROUND(I450*H450,2)</f>
        <v>0</v>
      </c>
      <c r="BL450" s="18" t="s">
        <v>751</v>
      </c>
      <c r="BM450" s="228" t="s">
        <v>752</v>
      </c>
    </row>
    <row r="451" s="12" customFormat="1" ht="22.8" customHeight="1">
      <c r="A451" s="12"/>
      <c r="B451" s="200"/>
      <c r="C451" s="201"/>
      <c r="D451" s="202" t="s">
        <v>75</v>
      </c>
      <c r="E451" s="214" t="s">
        <v>753</v>
      </c>
      <c r="F451" s="214" t="s">
        <v>754</v>
      </c>
      <c r="G451" s="201"/>
      <c r="H451" s="201"/>
      <c r="I451" s="204"/>
      <c r="J451" s="215">
        <f>BK451</f>
        <v>0</v>
      </c>
      <c r="K451" s="201"/>
      <c r="L451" s="206"/>
      <c r="M451" s="207"/>
      <c r="N451" s="208"/>
      <c r="O451" s="208"/>
      <c r="P451" s="209">
        <f>P452</f>
        <v>0</v>
      </c>
      <c r="Q451" s="208"/>
      <c r="R451" s="209">
        <f>R452</f>
        <v>0</v>
      </c>
      <c r="S451" s="208"/>
      <c r="T451" s="210">
        <f>T452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1" t="s">
        <v>158</v>
      </c>
      <c r="AT451" s="212" t="s">
        <v>75</v>
      </c>
      <c r="AU451" s="212" t="s">
        <v>84</v>
      </c>
      <c r="AY451" s="211" t="s">
        <v>131</v>
      </c>
      <c r="BK451" s="213">
        <f>BK452</f>
        <v>0</v>
      </c>
    </row>
    <row r="452" s="2" customFormat="1" ht="16.5" customHeight="1">
      <c r="A452" s="39"/>
      <c r="B452" s="40"/>
      <c r="C452" s="216" t="s">
        <v>755</v>
      </c>
      <c r="D452" s="216" t="s">
        <v>134</v>
      </c>
      <c r="E452" s="217" t="s">
        <v>756</v>
      </c>
      <c r="F452" s="218" t="s">
        <v>754</v>
      </c>
      <c r="G452" s="219" t="s">
        <v>436</v>
      </c>
      <c r="H452" s="220">
        <v>1</v>
      </c>
      <c r="I452" s="221"/>
      <c r="J452" s="222">
        <f>ROUND(I452*H452,2)</f>
        <v>0</v>
      </c>
      <c r="K452" s="223"/>
      <c r="L452" s="45"/>
      <c r="M452" s="224" t="s">
        <v>1</v>
      </c>
      <c r="N452" s="225" t="s">
        <v>41</v>
      </c>
      <c r="O452" s="92"/>
      <c r="P452" s="226">
        <f>O452*H452</f>
        <v>0</v>
      </c>
      <c r="Q452" s="226">
        <v>0</v>
      </c>
      <c r="R452" s="226">
        <f>Q452*H452</f>
        <v>0</v>
      </c>
      <c r="S452" s="226">
        <v>0</v>
      </c>
      <c r="T452" s="227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28" t="s">
        <v>751</v>
      </c>
      <c r="AT452" s="228" t="s">
        <v>134</v>
      </c>
      <c r="AU452" s="228" t="s">
        <v>86</v>
      </c>
      <c r="AY452" s="18" t="s">
        <v>131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18" t="s">
        <v>84</v>
      </c>
      <c r="BK452" s="229">
        <f>ROUND(I452*H452,2)</f>
        <v>0</v>
      </c>
      <c r="BL452" s="18" t="s">
        <v>751</v>
      </c>
      <c r="BM452" s="228" t="s">
        <v>757</v>
      </c>
    </row>
    <row r="453" s="12" customFormat="1" ht="22.8" customHeight="1">
      <c r="A453" s="12"/>
      <c r="B453" s="200"/>
      <c r="C453" s="201"/>
      <c r="D453" s="202" t="s">
        <v>75</v>
      </c>
      <c r="E453" s="214" t="s">
        <v>758</v>
      </c>
      <c r="F453" s="214" t="s">
        <v>759</v>
      </c>
      <c r="G453" s="201"/>
      <c r="H453" s="201"/>
      <c r="I453" s="204"/>
      <c r="J453" s="215">
        <f>BK453</f>
        <v>0</v>
      </c>
      <c r="K453" s="201"/>
      <c r="L453" s="206"/>
      <c r="M453" s="207"/>
      <c r="N453" s="208"/>
      <c r="O453" s="208"/>
      <c r="P453" s="209">
        <f>P454</f>
        <v>0</v>
      </c>
      <c r="Q453" s="208"/>
      <c r="R453" s="209">
        <f>R454</f>
        <v>0</v>
      </c>
      <c r="S453" s="208"/>
      <c r="T453" s="210">
        <f>T454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11" t="s">
        <v>158</v>
      </c>
      <c r="AT453" s="212" t="s">
        <v>75</v>
      </c>
      <c r="AU453" s="212" t="s">
        <v>84</v>
      </c>
      <c r="AY453" s="211" t="s">
        <v>131</v>
      </c>
      <c r="BK453" s="213">
        <f>BK454</f>
        <v>0</v>
      </c>
    </row>
    <row r="454" s="2" customFormat="1" ht="16.5" customHeight="1">
      <c r="A454" s="39"/>
      <c r="B454" s="40"/>
      <c r="C454" s="216" t="s">
        <v>760</v>
      </c>
      <c r="D454" s="216" t="s">
        <v>134</v>
      </c>
      <c r="E454" s="217" t="s">
        <v>761</v>
      </c>
      <c r="F454" s="218" t="s">
        <v>759</v>
      </c>
      <c r="G454" s="219" t="s">
        <v>436</v>
      </c>
      <c r="H454" s="220">
        <v>1</v>
      </c>
      <c r="I454" s="221"/>
      <c r="J454" s="222">
        <f>ROUND(I454*H454,2)</f>
        <v>0</v>
      </c>
      <c r="K454" s="223"/>
      <c r="L454" s="45"/>
      <c r="M454" s="285" t="s">
        <v>1</v>
      </c>
      <c r="N454" s="286" t="s">
        <v>41</v>
      </c>
      <c r="O454" s="287"/>
      <c r="P454" s="288">
        <f>O454*H454</f>
        <v>0</v>
      </c>
      <c r="Q454" s="288">
        <v>0</v>
      </c>
      <c r="R454" s="288">
        <f>Q454*H454</f>
        <v>0</v>
      </c>
      <c r="S454" s="288">
        <v>0</v>
      </c>
      <c r="T454" s="28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8" t="s">
        <v>751</v>
      </c>
      <c r="AT454" s="228" t="s">
        <v>134</v>
      </c>
      <c r="AU454" s="228" t="s">
        <v>86</v>
      </c>
      <c r="AY454" s="18" t="s">
        <v>131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8" t="s">
        <v>84</v>
      </c>
      <c r="BK454" s="229">
        <f>ROUND(I454*H454,2)</f>
        <v>0</v>
      </c>
      <c r="BL454" s="18" t="s">
        <v>751</v>
      </c>
      <c r="BM454" s="228" t="s">
        <v>762</v>
      </c>
    </row>
    <row r="455" s="2" customFormat="1" ht="6.96" customHeight="1">
      <c r="A455" s="39"/>
      <c r="B455" s="67"/>
      <c r="C455" s="68"/>
      <c r="D455" s="68"/>
      <c r="E455" s="68"/>
      <c r="F455" s="68"/>
      <c r="G455" s="68"/>
      <c r="H455" s="68"/>
      <c r="I455" s="68"/>
      <c r="J455" s="68"/>
      <c r="K455" s="68"/>
      <c r="L455" s="45"/>
      <c r="M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</row>
  </sheetData>
  <sheetProtection sheet="1" autoFilter="0" formatColumns="0" formatRows="0" objects="1" scenarios="1" spinCount="100000" saltValue="Fj8y5yQSVBSulXpeuCO90utv4SsSrKxqnAjEoUBVLJpaeL/c3RB5PwmOfAXJIbnG43qn+ZL/c7fb1Y+BQQZgmA==" hashValue="ArdZ0+/0BxDyw0Gir+h+AnUnrtTVRX7CTTf+6K/wqdDx7YA/Y8lAZkJObDlICVjWdt1JJwlEYyNdtRumDJA5GQ==" algorithmName="SHA-512" password="CC35"/>
  <autoFilter ref="C136:K454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LAPTOP-F311AD80\Jiří Lábus</dc:creator>
  <cp:lastModifiedBy>LAPTOP-F311AD80\Jiří Lábus</cp:lastModifiedBy>
  <dcterms:created xsi:type="dcterms:W3CDTF">2024-09-24T03:48:31Z</dcterms:created>
  <dcterms:modified xsi:type="dcterms:W3CDTF">2024-09-24T03:48:32Z</dcterms:modified>
</cp:coreProperties>
</file>